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700" windowHeight="13110" tabRatio="905" firstSheet="2" activeTab="3"/>
  </bookViews>
  <sheets>
    <sheet name="Apr - Jun 2018" sheetId="1" r:id="rId1"/>
    <sheet name="July - Sept 2018" sheetId="2" r:id="rId2"/>
    <sheet name="Oct - Dec 2018" sheetId="3" r:id="rId3"/>
    <sheet name="Jan - March 2019" sheetId="4" r:id="rId4"/>
    <sheet name="Year end bank rec" sheetId="5" r:id="rId5"/>
    <sheet name="Budget" sheetId="6" r:id="rId6"/>
    <sheet name="printable scale" sheetId="7" r:id="rId7"/>
  </sheets>
  <definedNames>
    <definedName name="_xlnm.Print_Area" localSheetId="0">'Apr - Jun 2018'!$A$1:$Z$53</definedName>
    <definedName name="_xlnm.Print_Area" localSheetId="5">Budget!$A$33:$O$36</definedName>
    <definedName name="_xlnm.Print_Area" localSheetId="3">'Jan - March 2019'!$A$6:$F$18</definedName>
    <definedName name="_xlnm.Print_Area" localSheetId="1">'July - Sept 2018'!$A$1:$Z$46</definedName>
    <definedName name="_xlnm.Print_Area" localSheetId="6">'printable scale'!$A$3:$R$41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7" l="1"/>
  <c r="H7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A5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A4" i="7"/>
  <c r="R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Q36" i="6"/>
  <c r="Q35" i="6"/>
  <c r="R5" i="7" s="1"/>
  <c r="Q34" i="6"/>
  <c r="R4" i="7" s="1"/>
  <c r="R7" i="6"/>
  <c r="G8" i="5"/>
  <c r="G10" i="5" s="1"/>
  <c r="L43" i="4"/>
  <c r="L42" i="4"/>
  <c r="L44" i="4" s="1"/>
  <c r="Z35" i="4"/>
  <c r="P25" i="6" s="1"/>
  <c r="Y35" i="4"/>
  <c r="O25" i="6" s="1"/>
  <c r="X35" i="4"/>
  <c r="N25" i="6" s="1"/>
  <c r="W35" i="4"/>
  <c r="M25" i="6" s="1"/>
  <c r="V35" i="4"/>
  <c r="L25" i="6" s="1"/>
  <c r="U35" i="4"/>
  <c r="K25" i="6" s="1"/>
  <c r="T35" i="4"/>
  <c r="J25" i="6" s="1"/>
  <c r="S35" i="4"/>
  <c r="I25" i="6" s="1"/>
  <c r="R35" i="4"/>
  <c r="H25" i="6" s="1"/>
  <c r="Q35" i="4"/>
  <c r="G25" i="6" s="1"/>
  <c r="P35" i="4"/>
  <c r="F25" i="6" s="1"/>
  <c r="O35" i="4"/>
  <c r="E25" i="6" s="1"/>
  <c r="N35" i="4"/>
  <c r="D25" i="6" s="1"/>
  <c r="M35" i="4"/>
  <c r="C25" i="6" s="1"/>
  <c r="L35" i="4"/>
  <c r="B25" i="6" s="1"/>
  <c r="K35" i="4"/>
  <c r="J35" i="4"/>
  <c r="I35" i="4"/>
  <c r="H35" i="4"/>
  <c r="L44" i="3"/>
  <c r="L39" i="3"/>
  <c r="L37" i="3"/>
  <c r="Z30" i="3"/>
  <c r="P21" i="6" s="1"/>
  <c r="Y30" i="3"/>
  <c r="O21" i="6" s="1"/>
  <c r="X30" i="3"/>
  <c r="N21" i="6" s="1"/>
  <c r="W30" i="3"/>
  <c r="M21" i="6" s="1"/>
  <c r="V30" i="3"/>
  <c r="L21" i="6" s="1"/>
  <c r="U30" i="3"/>
  <c r="K21" i="6" s="1"/>
  <c r="T30" i="3"/>
  <c r="J21" i="6" s="1"/>
  <c r="S30" i="3"/>
  <c r="I21" i="6" s="1"/>
  <c r="R30" i="3"/>
  <c r="H21" i="6" s="1"/>
  <c r="Q30" i="3"/>
  <c r="G21" i="6" s="1"/>
  <c r="P30" i="3"/>
  <c r="F21" i="6" s="1"/>
  <c r="O30" i="3"/>
  <c r="E21" i="6" s="1"/>
  <c r="N30" i="3"/>
  <c r="D21" i="6" s="1"/>
  <c r="M30" i="3"/>
  <c r="C21" i="6" s="1"/>
  <c r="L30" i="3"/>
  <c r="B21" i="6" s="1"/>
  <c r="K30" i="3"/>
  <c r="J30" i="3"/>
  <c r="I30" i="3"/>
  <c r="H30" i="3"/>
  <c r="E30" i="3"/>
  <c r="L42" i="2"/>
  <c r="L41" i="2"/>
  <c r="L43" i="2" s="1"/>
  <c r="Z34" i="2"/>
  <c r="P15" i="6" s="1"/>
  <c r="Y34" i="2"/>
  <c r="O15" i="6" s="1"/>
  <c r="X34" i="2"/>
  <c r="N15" i="6" s="1"/>
  <c r="W34" i="2"/>
  <c r="M15" i="6" s="1"/>
  <c r="V34" i="2"/>
  <c r="L15" i="6" s="1"/>
  <c r="U34" i="2"/>
  <c r="K15" i="6" s="1"/>
  <c r="T34" i="2"/>
  <c r="J15" i="6" s="1"/>
  <c r="S34" i="2"/>
  <c r="I15" i="6" s="1"/>
  <c r="R34" i="2"/>
  <c r="H15" i="6" s="1"/>
  <c r="Q34" i="2"/>
  <c r="G15" i="6" s="1"/>
  <c r="P34" i="2"/>
  <c r="F15" i="6" s="1"/>
  <c r="O34" i="2"/>
  <c r="E15" i="6" s="1"/>
  <c r="N34" i="2"/>
  <c r="D15" i="6" s="1"/>
  <c r="M34" i="2"/>
  <c r="C15" i="6" s="1"/>
  <c r="L34" i="2"/>
  <c r="B15" i="6" s="1"/>
  <c r="K34" i="2"/>
  <c r="J34" i="2"/>
  <c r="I34" i="2"/>
  <c r="H34" i="2"/>
  <c r="L48" i="1"/>
  <c r="L50" i="1" s="1"/>
  <c r="Z40" i="1"/>
  <c r="P12" i="6" s="1"/>
  <c r="Y40" i="1"/>
  <c r="O12" i="6" s="1"/>
  <c r="X40" i="1"/>
  <c r="N12" i="6" s="1"/>
  <c r="W40" i="1"/>
  <c r="M12" i="6" s="1"/>
  <c r="V40" i="1"/>
  <c r="L12" i="6" s="1"/>
  <c r="U40" i="1"/>
  <c r="K12" i="6" s="1"/>
  <c r="T40" i="1"/>
  <c r="J12" i="6" s="1"/>
  <c r="S40" i="1"/>
  <c r="I12" i="6" s="1"/>
  <c r="R40" i="1"/>
  <c r="H12" i="6" s="1"/>
  <c r="Q40" i="1"/>
  <c r="G12" i="6" s="1"/>
  <c r="P40" i="1"/>
  <c r="F12" i="6" s="1"/>
  <c r="O40" i="1"/>
  <c r="E12" i="6" s="1"/>
  <c r="N40" i="1"/>
  <c r="D12" i="6" s="1"/>
  <c r="M40" i="1"/>
  <c r="C12" i="6" s="1"/>
  <c r="L40" i="1"/>
  <c r="B12" i="6" s="1"/>
  <c r="K40" i="1"/>
  <c r="K42" i="1" s="1"/>
  <c r="K5" i="2" s="1"/>
  <c r="K33" i="2" s="1"/>
  <c r="K35" i="2" s="1"/>
  <c r="K5" i="3" s="1"/>
  <c r="K29" i="3" s="1"/>
  <c r="K31" i="3" s="1"/>
  <c r="K5" i="4" s="1"/>
  <c r="K34" i="4" s="1"/>
  <c r="K36" i="4" s="1"/>
  <c r="J40" i="1"/>
  <c r="J42" i="1" s="1"/>
  <c r="J5" i="2" s="1"/>
  <c r="J33" i="2" s="1"/>
  <c r="J35" i="2" s="1"/>
  <c r="J5" i="3" s="1"/>
  <c r="J29" i="3" s="1"/>
  <c r="J31" i="3" s="1"/>
  <c r="J5" i="4" s="1"/>
  <c r="J34" i="4" s="1"/>
  <c r="J36" i="4" s="1"/>
  <c r="I40" i="1"/>
  <c r="I42" i="1" s="1"/>
  <c r="I5" i="2" s="1"/>
  <c r="I33" i="2" s="1"/>
  <c r="I35" i="2" s="1"/>
  <c r="I5" i="3" s="1"/>
  <c r="I29" i="3" s="1"/>
  <c r="I31" i="3" s="1"/>
  <c r="I5" i="4" s="1"/>
  <c r="I34" i="4" s="1"/>
  <c r="I36" i="4" s="1"/>
  <c r="H40" i="1"/>
  <c r="H42" i="1" s="1"/>
  <c r="G10" i="1"/>
  <c r="G46" i="1" s="1"/>
  <c r="G40" i="4" l="1"/>
  <c r="G35" i="3"/>
  <c r="G39" i="2"/>
  <c r="H44" i="1"/>
  <c r="G47" i="1" s="1"/>
  <c r="G48" i="1" s="1"/>
  <c r="G50" i="1" s="1"/>
  <c r="L52" i="1" s="1"/>
  <c r="H5" i="2"/>
  <c r="H33" i="2" s="1"/>
  <c r="H35" i="2" s="1"/>
  <c r="L41" i="1"/>
  <c r="L42" i="1"/>
  <c r="N42" i="1"/>
  <c r="P42" i="1"/>
  <c r="R42" i="1"/>
  <c r="T42" i="1"/>
  <c r="V42" i="1"/>
  <c r="X42" i="1"/>
  <c r="Z42" i="1"/>
  <c r="G40" i="1"/>
  <c r="G42" i="1" s="1"/>
  <c r="G5" i="2" s="1"/>
  <c r="G33" i="2" s="1"/>
  <c r="G41" i="1"/>
  <c r="M42" i="1"/>
  <c r="O42" i="1"/>
  <c r="Q42" i="1"/>
  <c r="S42" i="1"/>
  <c r="U42" i="1"/>
  <c r="W42" i="1"/>
  <c r="Y42" i="1"/>
  <c r="G49" i="1"/>
  <c r="O37" i="2"/>
  <c r="O13" i="6" l="1"/>
  <c r="Y5" i="2"/>
  <c r="Y33" i="2" s="1"/>
  <c r="K13" i="6"/>
  <c r="U5" i="2"/>
  <c r="U33" i="2" s="1"/>
  <c r="G13" i="6"/>
  <c r="Q5" i="2"/>
  <c r="Q33" i="2" s="1"/>
  <c r="C13" i="6"/>
  <c r="M5" i="2"/>
  <c r="M33" i="2" s="1"/>
  <c r="M44" i="1"/>
  <c r="P13" i="6"/>
  <c r="Z5" i="2"/>
  <c r="Z33" i="2" s="1"/>
  <c r="L13" i="6"/>
  <c r="V5" i="2"/>
  <c r="V33" i="2" s="1"/>
  <c r="H13" i="6"/>
  <c r="R5" i="2"/>
  <c r="R33" i="2" s="1"/>
  <c r="D13" i="6"/>
  <c r="N5" i="2"/>
  <c r="N33" i="2" s="1"/>
  <c r="M13" i="6"/>
  <c r="W5" i="2"/>
  <c r="W33" i="2" s="1"/>
  <c r="I13" i="6"/>
  <c r="S5" i="2"/>
  <c r="S33" i="2" s="1"/>
  <c r="E13" i="6"/>
  <c r="O5" i="2"/>
  <c r="O33" i="2" s="1"/>
  <c r="N13" i="6"/>
  <c r="X5" i="2"/>
  <c r="X33" i="2" s="1"/>
  <c r="J13" i="6"/>
  <c r="T5" i="2"/>
  <c r="T33" i="2" s="1"/>
  <c r="F13" i="6"/>
  <c r="P5" i="2"/>
  <c r="P33" i="2" s="1"/>
  <c r="B13" i="6"/>
  <c r="L5" i="2"/>
  <c r="L33" i="2" s="1"/>
  <c r="H37" i="2"/>
  <c r="G40" i="2" s="1"/>
  <c r="H5" i="3"/>
  <c r="H29" i="3" s="1"/>
  <c r="H31" i="3" s="1"/>
  <c r="G41" i="2"/>
  <c r="D17" i="6" l="1"/>
  <c r="N35" i="2"/>
  <c r="H17" i="6"/>
  <c r="R35" i="2"/>
  <c r="L17" i="6"/>
  <c r="V35" i="2"/>
  <c r="P17" i="6"/>
  <c r="Z35" i="2"/>
  <c r="C17" i="6"/>
  <c r="M35" i="2"/>
  <c r="G17" i="6"/>
  <c r="Q35" i="2"/>
  <c r="K17" i="6"/>
  <c r="U35" i="2"/>
  <c r="O17" i="6"/>
  <c r="Y35" i="2"/>
  <c r="H5" i="4"/>
  <c r="H34" i="4" s="1"/>
  <c r="H36" i="4" s="1"/>
  <c r="H38" i="4" s="1"/>
  <c r="H33" i="3"/>
  <c r="G36" i="3" s="1"/>
  <c r="G37" i="3" s="1"/>
  <c r="B17" i="6"/>
  <c r="G34" i="2"/>
  <c r="G35" i="2" s="1"/>
  <c r="G5" i="3" s="1"/>
  <c r="G29" i="3" s="1"/>
  <c r="G42" i="2"/>
  <c r="G43" i="2" s="1"/>
  <c r="L45" i="2" s="1"/>
  <c r="L35" i="2"/>
  <c r="F17" i="6"/>
  <c r="P35" i="2"/>
  <c r="J17" i="6"/>
  <c r="T35" i="2"/>
  <c r="N17" i="6"/>
  <c r="X35" i="2"/>
  <c r="E17" i="6"/>
  <c r="O35" i="2"/>
  <c r="I17" i="6"/>
  <c r="S35" i="2"/>
  <c r="M17" i="6"/>
  <c r="W35" i="2"/>
  <c r="M40" i="6" l="1"/>
  <c r="G16" i="5"/>
  <c r="G17" i="5" s="1"/>
  <c r="G41" i="4"/>
  <c r="G42" i="4" s="1"/>
  <c r="M18" i="6"/>
  <c r="W5" i="3"/>
  <c r="W29" i="3" s="1"/>
  <c r="I18" i="6"/>
  <c r="S5" i="3"/>
  <c r="S29" i="3" s="1"/>
  <c r="E18" i="6"/>
  <c r="O5" i="3"/>
  <c r="O29" i="3" s="1"/>
  <c r="N18" i="6"/>
  <c r="X5" i="3"/>
  <c r="X29" i="3" s="1"/>
  <c r="J18" i="6"/>
  <c r="T5" i="3"/>
  <c r="T29" i="3" s="1"/>
  <c r="F18" i="6"/>
  <c r="P5" i="3"/>
  <c r="P29" i="3" s="1"/>
  <c r="B18" i="6"/>
  <c r="L5" i="3"/>
  <c r="L29" i="3" s="1"/>
  <c r="O18" i="6"/>
  <c r="Y5" i="3"/>
  <c r="Y29" i="3" s="1"/>
  <c r="K18" i="6"/>
  <c r="U5" i="3"/>
  <c r="U29" i="3" s="1"/>
  <c r="G18" i="6"/>
  <c r="Q5" i="3"/>
  <c r="Q29" i="3" s="1"/>
  <c r="C18" i="6"/>
  <c r="M5" i="3"/>
  <c r="M29" i="3" s="1"/>
  <c r="M37" i="2"/>
  <c r="P18" i="6"/>
  <c r="Z5" i="3"/>
  <c r="Z29" i="3" s="1"/>
  <c r="L18" i="6"/>
  <c r="V5" i="3"/>
  <c r="V29" i="3" s="1"/>
  <c r="H18" i="6"/>
  <c r="R5" i="3"/>
  <c r="R29" i="3" s="1"/>
  <c r="D18" i="6"/>
  <c r="N5" i="3"/>
  <c r="N29" i="3" s="1"/>
  <c r="C20" i="6" l="1"/>
  <c r="M31" i="3"/>
  <c r="K20" i="6"/>
  <c r="U31" i="3"/>
  <c r="D20" i="6"/>
  <c r="N31" i="3"/>
  <c r="H20" i="6"/>
  <c r="R31" i="3"/>
  <c r="L20" i="6"/>
  <c r="V31" i="3"/>
  <c r="P20" i="6"/>
  <c r="Z31" i="3"/>
  <c r="G20" i="6"/>
  <c r="Q31" i="3"/>
  <c r="O20" i="6"/>
  <c r="Y31" i="3"/>
  <c r="B20" i="6"/>
  <c r="G38" i="3"/>
  <c r="G39" i="3" s="1"/>
  <c r="L41" i="3" s="1"/>
  <c r="G30" i="3"/>
  <c r="G31" i="3" s="1"/>
  <c r="G5" i="4" s="1"/>
  <c r="G34" i="4" s="1"/>
  <c r="G36" i="4" s="1"/>
  <c r="L31" i="3"/>
  <c r="F20" i="6"/>
  <c r="P31" i="3"/>
  <c r="J20" i="6"/>
  <c r="T31" i="3"/>
  <c r="N20" i="6"/>
  <c r="X31" i="3"/>
  <c r="E20" i="6"/>
  <c r="O31" i="3"/>
  <c r="I20" i="6"/>
  <c r="S31" i="3"/>
  <c r="M20" i="6"/>
  <c r="W31" i="3"/>
  <c r="P22" i="6" l="1"/>
  <c r="Z5" i="4"/>
  <c r="Z34" i="4" s="1"/>
  <c r="L22" i="6"/>
  <c r="V5" i="4"/>
  <c r="V34" i="4" s="1"/>
  <c r="V44" i="3"/>
  <c r="H22" i="6"/>
  <c r="R5" i="4"/>
  <c r="R34" i="4" s="1"/>
  <c r="R44" i="3"/>
  <c r="D22" i="6"/>
  <c r="N5" i="4"/>
  <c r="N34" i="4" s="1"/>
  <c r="N44" i="3"/>
  <c r="K22" i="6"/>
  <c r="U5" i="4"/>
  <c r="U34" i="4" s="1"/>
  <c r="U44" i="3"/>
  <c r="C22" i="6"/>
  <c r="M5" i="4"/>
  <c r="M34" i="4" s="1"/>
  <c r="M44" i="3"/>
  <c r="M33" i="3"/>
  <c r="M22" i="6"/>
  <c r="W5" i="4"/>
  <c r="W34" i="4" s="1"/>
  <c r="W44" i="3"/>
  <c r="I22" i="6"/>
  <c r="S5" i="4"/>
  <c r="S34" i="4" s="1"/>
  <c r="S44" i="3"/>
  <c r="E22" i="6"/>
  <c r="O5" i="4"/>
  <c r="O34" i="4" s="1"/>
  <c r="O44" i="3"/>
  <c r="N22" i="6"/>
  <c r="X5" i="4"/>
  <c r="X34" i="4" s="1"/>
  <c r="X44" i="3"/>
  <c r="J22" i="6"/>
  <c r="T5" i="4"/>
  <c r="T34" i="4" s="1"/>
  <c r="T44" i="3"/>
  <c r="F22" i="6"/>
  <c r="P5" i="4"/>
  <c r="P34" i="4" s="1"/>
  <c r="P44" i="3"/>
  <c r="B22" i="6"/>
  <c r="L5" i="4"/>
  <c r="L34" i="4" s="1"/>
  <c r="O22" i="6"/>
  <c r="Y5" i="4"/>
  <c r="Y34" i="4" s="1"/>
  <c r="Y44" i="3"/>
  <c r="G22" i="6"/>
  <c r="Q5" i="4"/>
  <c r="Q34" i="4" s="1"/>
  <c r="Q44" i="3"/>
  <c r="B24" i="6" l="1"/>
  <c r="L36" i="4"/>
  <c r="G35" i="4"/>
  <c r="J24" i="6"/>
  <c r="T36" i="4"/>
  <c r="E24" i="6"/>
  <c r="O36" i="4"/>
  <c r="M24" i="6"/>
  <c r="W36" i="4"/>
  <c r="C24" i="6"/>
  <c r="M36" i="4"/>
  <c r="D24" i="6"/>
  <c r="N36" i="4"/>
  <c r="L24" i="6"/>
  <c r="V36" i="4"/>
  <c r="P24" i="6"/>
  <c r="Z36" i="4"/>
  <c r="O24" i="6"/>
  <c r="Y36" i="4"/>
  <c r="G24" i="6"/>
  <c r="Q36" i="4"/>
  <c r="F24" i="6"/>
  <c r="P36" i="4"/>
  <c r="N24" i="6"/>
  <c r="X36" i="4"/>
  <c r="I24" i="6"/>
  <c r="S36" i="4"/>
  <c r="AA44" i="3"/>
  <c r="R35" i="6" s="1"/>
  <c r="Q5" i="7" s="1"/>
  <c r="K24" i="6"/>
  <c r="U36" i="4"/>
  <c r="H24" i="6"/>
  <c r="R36" i="4"/>
  <c r="H26" i="6" l="1"/>
  <c r="H30" i="6" s="1"/>
  <c r="H10" i="6"/>
  <c r="K26" i="6"/>
  <c r="K30" i="6" s="1"/>
  <c r="K10" i="6"/>
  <c r="I26" i="6"/>
  <c r="I30" i="6" s="1"/>
  <c r="I10" i="6"/>
  <c r="N26" i="6"/>
  <c r="N30" i="6" s="1"/>
  <c r="N10" i="6"/>
  <c r="F26" i="6"/>
  <c r="F30" i="6" s="1"/>
  <c r="F10" i="6"/>
  <c r="G26" i="6"/>
  <c r="G30" i="6" s="1"/>
  <c r="G10" i="6"/>
  <c r="O26" i="6"/>
  <c r="O30" i="6" s="1"/>
  <c r="O10" i="6"/>
  <c r="P26" i="6"/>
  <c r="P10" i="6"/>
  <c r="L26" i="6"/>
  <c r="L30" i="6" s="1"/>
  <c r="L10" i="6"/>
  <c r="D26" i="6"/>
  <c r="D30" i="6" s="1"/>
  <c r="D10" i="6"/>
  <c r="C26" i="6"/>
  <c r="C30" i="6" s="1"/>
  <c r="C10" i="6"/>
  <c r="M38" i="4"/>
  <c r="M26" i="6"/>
  <c r="M30" i="6" s="1"/>
  <c r="M10" i="6"/>
  <c r="E26" i="6"/>
  <c r="E30" i="6" s="1"/>
  <c r="E10" i="6"/>
  <c r="J26" i="6"/>
  <c r="J30" i="6" s="1"/>
  <c r="J10" i="6"/>
  <c r="B26" i="6"/>
  <c r="B10" i="6"/>
  <c r="N40" i="6" l="1"/>
  <c r="O40" i="6" s="1"/>
  <c r="G18" i="5"/>
  <c r="G19" i="5" s="1"/>
  <c r="G43" i="4"/>
  <c r="G44" i="4" s="1"/>
  <c r="L46" i="4" s="1"/>
  <c r="O38" i="4"/>
  <c r="Q41" i="4"/>
  <c r="R10" i="6"/>
</calcChain>
</file>

<file path=xl/sharedStrings.xml><?xml version="1.0" encoding="utf-8"?>
<sst xmlns="http://schemas.openxmlformats.org/spreadsheetml/2006/main" count="468" uniqueCount="228">
  <si>
    <t>Horton PC payments 2018-19</t>
  </si>
  <si>
    <t>Receipts</t>
  </si>
  <si>
    <t>Payments</t>
  </si>
  <si>
    <t>Date</t>
  </si>
  <si>
    <t>ITEM</t>
  </si>
  <si>
    <t>Invoice</t>
  </si>
  <si>
    <t>Chq</t>
  </si>
  <si>
    <t>Value</t>
  </si>
  <si>
    <t>Cashed</t>
  </si>
  <si>
    <t>Unity A/c</t>
  </si>
  <si>
    <t>Precept</t>
  </si>
  <si>
    <t>Support grant</t>
  </si>
  <si>
    <t>Other</t>
  </si>
  <si>
    <t>VAT</t>
  </si>
  <si>
    <t>clerk</t>
  </si>
  <si>
    <t>Admin</t>
  </si>
  <si>
    <t>St Michaels</t>
  </si>
  <si>
    <t>RBWM</t>
  </si>
  <si>
    <t>greens</t>
  </si>
  <si>
    <t>insurance</t>
  </si>
  <si>
    <t>youth</t>
  </si>
  <si>
    <t>One off</t>
  </si>
  <si>
    <t>web</t>
  </si>
  <si>
    <t>hpss</t>
  </si>
  <si>
    <t>bank charges</t>
  </si>
  <si>
    <t>audit</t>
  </si>
  <si>
    <t>Champney</t>
  </si>
  <si>
    <t>Vat</t>
  </si>
  <si>
    <t>Opening balances</t>
  </si>
  <si>
    <t>Uncashed chq</t>
  </si>
  <si>
    <t>Hickley Printer rebate</t>
  </si>
  <si>
    <t>B Hickley expenses</t>
  </si>
  <si>
    <t>B Hickley salary</t>
  </si>
  <si>
    <t>HMRC</t>
  </si>
  <si>
    <t>Garden Designs</t>
  </si>
  <si>
    <t>bench &amp; ball removal</t>
  </si>
  <si>
    <t>Garden Designs (error)</t>
  </si>
  <si>
    <t>MyController</t>
  </si>
  <si>
    <t xml:space="preserve">Zurich Municipal </t>
  </si>
  <si>
    <t>VAT % lower due to IPT</t>
  </si>
  <si>
    <t>Metrosigns2000</t>
  </si>
  <si>
    <t>MS/16014</t>
  </si>
  <si>
    <t>cabinet lock</t>
  </si>
  <si>
    <t>LAANC</t>
  </si>
  <si>
    <t xml:space="preserve">Smiths of Derby </t>
  </si>
  <si>
    <t>3 year maintenance</t>
  </si>
  <si>
    <t>B Hickley</t>
  </si>
  <si>
    <t>HP printer Ink</t>
  </si>
  <si>
    <t>GB206953796</t>
  </si>
  <si>
    <t>Windowflowers</t>
  </si>
  <si>
    <t>JRB Enterprise Ltd</t>
  </si>
  <si>
    <t>HMRC mth2</t>
  </si>
  <si>
    <t>BALC</t>
  </si>
  <si>
    <t>BAL10348</t>
  </si>
  <si>
    <t>Totals April to June</t>
  </si>
  <si>
    <t>April to June payments</t>
  </si>
  <si>
    <t xml:space="preserve">Cash Book Balance </t>
  </si>
  <si>
    <t>c/f</t>
  </si>
  <si>
    <t>Total receipts</t>
  </si>
  <si>
    <t>Total payments</t>
  </si>
  <si>
    <t>Opening balance 1/4/18</t>
  </si>
  <si>
    <t>Current a/c balance 3.6.18</t>
  </si>
  <si>
    <t>Plus: Receipts in year to 30.6.18</t>
  </si>
  <si>
    <t>Plus o/s deposits</t>
  </si>
  <si>
    <t>Less: Payments in year to 30.6.18</t>
  </si>
  <si>
    <t>Less uncleared items</t>
  </si>
  <si>
    <t>as at 3 Jun</t>
  </si>
  <si>
    <t>Combined cashbook balance 30.6.18</t>
  </si>
  <si>
    <t>Agrees cashbook balance 30.6.18</t>
  </si>
  <si>
    <t>If not 0.00 needs investigation</t>
  </si>
  <si>
    <t>Cheque</t>
  </si>
  <si>
    <t>MH-P Internet</t>
  </si>
  <si>
    <t>Jun</t>
  </si>
  <si>
    <t>B&amp;B Hickley</t>
  </si>
  <si>
    <t>void</t>
  </si>
  <si>
    <t>HMRC July</t>
  </si>
  <si>
    <t>July</t>
  </si>
  <si>
    <t>Auditing Solutions</t>
  </si>
  <si>
    <t>A5535</t>
  </si>
  <si>
    <t>ICO (dd)</t>
  </si>
  <si>
    <t>Bank charges</t>
  </si>
  <si>
    <t>HMRC VAT</t>
  </si>
  <si>
    <t>JRB Enterprises</t>
  </si>
  <si>
    <t>Aug</t>
  </si>
  <si>
    <t>VOID</t>
  </si>
  <si>
    <t>Sep</t>
  </si>
  <si>
    <t>RBWM Supplier</t>
  </si>
  <si>
    <t>Bank Charges</t>
  </si>
  <si>
    <t>Totals April to September</t>
  </si>
  <si>
    <t>July to September payments</t>
  </si>
  <si>
    <t>Current a/c balance 30.9.18</t>
  </si>
  <si>
    <t>Plus: Receipts in year to 30.9.18</t>
  </si>
  <si>
    <t xml:space="preserve">Plus o/s </t>
  </si>
  <si>
    <t>Less: Payments in year to 30.9.18</t>
  </si>
  <si>
    <t>Combined cashbook balance 30.9.18</t>
  </si>
  <si>
    <t>Agrees cashbook balance 30.9.18</t>
  </si>
  <si>
    <t>Difference =</t>
  </si>
  <si>
    <t>Mitchelson phone box contr.</t>
  </si>
  <si>
    <t>Mth 7</t>
  </si>
  <si>
    <t>PKF Littlejohn</t>
  </si>
  <si>
    <t>SB201803112</t>
  </si>
  <si>
    <t xml:space="preserve">Oct </t>
  </si>
  <si>
    <t>vat on printer ink only</t>
  </si>
  <si>
    <t>Nov</t>
  </si>
  <si>
    <t>Mth 8</t>
  </si>
  <si>
    <t>Maurice Mandry</t>
  </si>
  <si>
    <t>Z425</t>
  </si>
  <si>
    <t>tree</t>
  </si>
  <si>
    <t>Royal British Legion</t>
  </si>
  <si>
    <t>Wyc. Wands road marshals</t>
  </si>
  <si>
    <t>Bank charge</t>
  </si>
  <si>
    <t>Totals April to December</t>
  </si>
  <si>
    <t>October to December payments</t>
  </si>
  <si>
    <t>Current a/c balance 31 dec 18</t>
  </si>
  <si>
    <t>Plus: Receipts in year to 31.12.18</t>
  </si>
  <si>
    <t>Less: Payments in year to 31.12.18</t>
  </si>
  <si>
    <t>Combined cashbook balance 31.12.18</t>
  </si>
  <si>
    <t>Agrees cashbook balance 31.12.18</t>
  </si>
  <si>
    <t>projected spend /3*4</t>
  </si>
  <si>
    <t>B. Hickley</t>
  </si>
  <si>
    <t>Cancelled</t>
  </si>
  <si>
    <t>Swan Radio</t>
  </si>
  <si>
    <t>SWAN001</t>
  </si>
  <si>
    <t>J Rayner &amp; Sons</t>
  </si>
  <si>
    <t>02211</t>
  </si>
  <si>
    <t>Champney Hall MGMT CMTT</t>
  </si>
  <si>
    <t>HPC2018</t>
  </si>
  <si>
    <t>Window Flowers</t>
  </si>
  <si>
    <t>PPL PRS (music Licence)</t>
  </si>
  <si>
    <t>SIN938801</t>
  </si>
  <si>
    <t>6705V</t>
  </si>
  <si>
    <t>179.17 found in champney column and should have been in vat</t>
  </si>
  <si>
    <t>MH-P internet</t>
  </si>
  <si>
    <t>RBWM supplier</t>
  </si>
  <si>
    <t>Totals April to March (12 mths)</t>
  </si>
  <si>
    <t>January to March payments</t>
  </si>
  <si>
    <t>Cash Book Balance</t>
  </si>
  <si>
    <t>=</t>
  </si>
  <si>
    <t>overspend</t>
  </si>
  <si>
    <t>Current a/c balance 31 Mar 19</t>
  </si>
  <si>
    <t>Plus: Receipts in year to 31.3.19</t>
  </si>
  <si>
    <t>Less: Payments in year to 31.3.19</t>
  </si>
  <si>
    <t>Combined cashbook balance 30.3.19</t>
  </si>
  <si>
    <t>Agrees cashbook balance 31.3.19</t>
  </si>
  <si>
    <t>Horton Parish Council</t>
  </si>
  <si>
    <t>Bank reconciliation as at 31st March 2019</t>
  </si>
  <si>
    <t>Current a/c bank balance 31 March 19</t>
  </si>
  <si>
    <t>bank statement 80 to close</t>
  </si>
  <si>
    <t xml:space="preserve">Plus: o/s </t>
  </si>
  <si>
    <t>chq 391,396,604</t>
  </si>
  <si>
    <t>Net balance as at 31 March 19</t>
  </si>
  <si>
    <t>Agrees cashbook balance 31 March 19</t>
  </si>
  <si>
    <t>Cash Book</t>
  </si>
  <si>
    <t>Combined opening balance 1 April 18</t>
  </si>
  <si>
    <t>Plus receipts in year</t>
  </si>
  <si>
    <t>Less payments in year</t>
  </si>
  <si>
    <t>Combined cashbook balance 31 Mar 19</t>
  </si>
  <si>
    <t>total</t>
  </si>
  <si>
    <t>budget set for 17-18</t>
  </si>
  <si>
    <t>Current Status</t>
  </si>
  <si>
    <t>this line relates to data above</t>
  </si>
  <si>
    <t>new total</t>
  </si>
  <si>
    <t>Suggested budget for 19/20</t>
  </si>
  <si>
    <t>end of year spend</t>
  </si>
  <si>
    <t>budget for 18/19</t>
  </si>
  <si>
    <t>YTD surplus</t>
  </si>
  <si>
    <t>total surplus</t>
  </si>
  <si>
    <t>~52K</t>
  </si>
  <si>
    <t>Projects:</t>
  </si>
  <si>
    <t>Champney Hall office estimate</t>
  </si>
  <si>
    <t>80K</t>
  </si>
  <si>
    <t>CCTV Champney Hall</t>
  </si>
  <si>
    <t>7K</t>
  </si>
  <si>
    <t>CCTV village</t>
  </si>
  <si>
    <t>18K</t>
  </si>
  <si>
    <t>Village lampposts</t>
  </si>
  <si>
    <t>5K</t>
  </si>
  <si>
    <t xml:space="preserve">All at current precept rate. </t>
  </si>
  <si>
    <t>RBWM contributions will fall therefore YTD surplus</t>
  </si>
  <si>
    <t>in coming years will reduce significantly.</t>
  </si>
  <si>
    <t>printable sizes</t>
  </si>
  <si>
    <t>FORM A</t>
  </si>
  <si>
    <t>PARISH PRECEPT RETURN 2018/19</t>
  </si>
  <si>
    <t>PART A</t>
  </si>
  <si>
    <t>Parish/Town:</t>
  </si>
  <si>
    <t>Horton</t>
  </si>
  <si>
    <t>FORM B</t>
  </si>
  <si>
    <t xml:space="preserve">  </t>
  </si>
  <si>
    <t>Gross Expenditure</t>
  </si>
  <si>
    <t>A</t>
  </si>
  <si>
    <t>Precept for 2018/19</t>
  </si>
  <si>
    <t>Additions to Balances/Reserves</t>
  </si>
  <si>
    <t>Total Gross Expenditure</t>
  </si>
  <si>
    <t>B</t>
  </si>
  <si>
    <t>Tax Base (Band D Equivalents)</t>
  </si>
  <si>
    <t>Gross Income</t>
  </si>
  <si>
    <t>C</t>
  </si>
  <si>
    <t>Precept per Band D Property</t>
  </si>
  <si>
    <t>Use of Balances/Reserves</t>
  </si>
  <si>
    <t>(A Divided by B)</t>
  </si>
  <si>
    <t>Compensating Grant, to be paid early April 2018</t>
  </si>
  <si>
    <t>PART B</t>
  </si>
  <si>
    <t>NET EXPENDITURE (The Precept)</t>
  </si>
  <si>
    <t>Band</t>
  </si>
  <si>
    <t>Prop'n of Band D Precept</t>
  </si>
  <si>
    <t>Band D Precept (Item C Above)</t>
  </si>
  <si>
    <t>6/9</t>
  </si>
  <si>
    <t>X</t>
  </si>
  <si>
    <t>7/9</t>
  </si>
  <si>
    <t>8/9</t>
  </si>
  <si>
    <t>D</t>
  </si>
  <si>
    <t>9/9</t>
  </si>
  <si>
    <t>E</t>
  </si>
  <si>
    <t>11/9</t>
  </si>
  <si>
    <t>F</t>
  </si>
  <si>
    <t>13/9</t>
  </si>
  <si>
    <t>G</t>
  </si>
  <si>
    <t>15/9</t>
  </si>
  <si>
    <t>of (address)</t>
  </si>
  <si>
    <t>H</t>
  </si>
  <si>
    <t>18/9</t>
  </si>
  <si>
    <t>at the beginning of April 2018 the sum of</t>
  </si>
  <si>
    <t>Signed</t>
  </si>
  <si>
    <t>and at the beginning of October 2018 the sum of</t>
  </si>
  <si>
    <t>(Clerk to the Council)</t>
  </si>
  <si>
    <t>Totalling</t>
  </si>
  <si>
    <t>to meet the expenses payable by the Parish/Town Council.</t>
  </si>
  <si>
    <t xml:space="preserve">AUTHORISED at the meeting of the Parish/Town Council held on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</si>
</sst>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\£#,##0.00"/>
  </numFmts>
  <fonts count="14" x14ac:knownFonts="1">
    <font>
      <sz val="11"/>
      <color rgb="FF000000"/>
      <name val="Calibri"/>
      <family val="2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0"/>
      <color rgb="FF80008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/>
      <sz val="12"/>
      <name val="Arial"/>
      <family val="2"/>
      <charset val="1"/>
    </font>
    <font>
      <sz val="14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13"/>
      </patternFill>
    </fill>
    <fill>
      <patternFill patternType="solid">
        <fgColor rgb="FFD7E4BD"/>
        <bgColor rgb="FFD9D9D9"/>
      </patternFill>
    </fill>
    <fill>
      <patternFill patternType="solid">
        <fgColor rgb="FFFFFF99"/>
        <bgColor rgb="FFD7E4BD"/>
      </patternFill>
    </fill>
    <fill>
      <patternFill patternType="solid">
        <fgColor rgb="FFFFFF13"/>
        <bgColor rgb="FFFFFF00"/>
      </patternFill>
    </fill>
    <fill>
      <patternFill patternType="solid">
        <fgColor rgb="FFF2DCDB"/>
        <bgColor rgb="FFD9D9D9"/>
      </patternFill>
    </fill>
    <fill>
      <patternFill patternType="solid">
        <fgColor rgb="FFD9D9D9"/>
        <bgColor rgb="FFD7E4BD"/>
      </patternFill>
    </fill>
    <fill>
      <patternFill patternType="solid">
        <fgColor rgb="FFE6B9B8"/>
        <bgColor rgb="FFFFC7CE"/>
      </patternFill>
    </fill>
    <fill>
      <patternFill patternType="solid">
        <fgColor rgb="FFCCFFFF"/>
        <bgColor rgb="FFC6EFCE"/>
      </patternFill>
    </fill>
    <fill>
      <patternFill patternType="solid">
        <fgColor rgb="FFF79646"/>
        <bgColor rgb="FFFF8080"/>
      </patternFill>
    </fill>
    <fill>
      <patternFill patternType="solid">
        <fgColor rgb="FFFFC000"/>
        <bgColor rgb="FFF79646"/>
      </patternFill>
    </fill>
    <fill>
      <patternFill patternType="solid">
        <fgColor rgb="FFFFFFFF"/>
        <bgColor rgb="FFCCFFFF"/>
      </patternFill>
    </fill>
  </fills>
  <borders count="87">
    <border>
      <left/>
      <right/>
      <top/>
      <bottom/>
      <diagonal/>
    </border>
    <border>
      <left style="thick">
        <color auto="1"/>
      </left>
      <right style="dotted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 style="double">
        <color auto="1"/>
      </top>
      <bottom style="medium">
        <color auto="1"/>
      </bottom>
      <diagonal/>
    </border>
    <border>
      <left/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tted">
        <color auto="1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ck">
        <color auto="1"/>
      </left>
      <right style="thick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ck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65">
    <xf numFmtId="0" fontId="0" fillId="0" borderId="0" xfId="0"/>
    <xf numFmtId="16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" fontId="4" fillId="0" borderId="0" xfId="0" applyNumberFormat="1" applyFont="1" applyAlignment="1">
      <alignment vertical="center"/>
    </xf>
    <xf numFmtId="2" fontId="4" fillId="2" borderId="0" xfId="0" applyNumberFormat="1" applyFont="1" applyFill="1" applyAlignment="1">
      <alignment vertical="center"/>
    </xf>
    <xf numFmtId="2" fontId="3" fillId="2" borderId="0" xfId="0" applyNumberFormat="1" applyFont="1" applyFill="1" applyAlignment="1">
      <alignment vertical="center"/>
    </xf>
    <xf numFmtId="2" fontId="4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" fontId="6" fillId="0" borderId="1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" fontId="7" fillId="0" borderId="0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vertical="center"/>
    </xf>
    <xf numFmtId="2" fontId="6" fillId="0" borderId="15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2" fontId="6" fillId="0" borderId="17" xfId="0" applyNumberFormat="1" applyFont="1" applyBorder="1" applyAlignment="1">
      <alignment vertical="center"/>
    </xf>
    <xf numFmtId="2" fontId="6" fillId="0" borderId="18" xfId="0" applyNumberFormat="1" applyFont="1" applyBorder="1" applyAlignment="1">
      <alignment vertical="center"/>
    </xf>
    <xf numFmtId="16" fontId="2" fillId="0" borderId="1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vertical="center"/>
    </xf>
    <xf numFmtId="2" fontId="6" fillId="0" borderId="20" xfId="0" applyNumberFormat="1" applyFont="1" applyBorder="1" applyAlignment="1">
      <alignment vertical="center"/>
    </xf>
    <xf numFmtId="2" fontId="6" fillId="0" borderId="21" xfId="0" applyNumberFormat="1" applyFont="1" applyBorder="1" applyAlignment="1">
      <alignment vertical="center"/>
    </xf>
    <xf numFmtId="2" fontId="6" fillId="0" borderId="22" xfId="0" applyNumberFormat="1" applyFon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2" fontId="2" fillId="0" borderId="24" xfId="0" applyNumberFormat="1" applyFont="1" applyBorder="1" applyAlignment="1">
      <alignment vertical="center"/>
    </xf>
    <xf numFmtId="2" fontId="6" fillId="0" borderId="25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" fontId="8" fillId="0" borderId="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16" fontId="2" fillId="0" borderId="26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16" fontId="8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vertical="center"/>
    </xf>
    <xf numFmtId="2" fontId="2" fillId="0" borderId="29" xfId="0" applyNumberFormat="1" applyFont="1" applyBorder="1" applyAlignment="1">
      <alignment vertical="center"/>
    </xf>
    <xf numFmtId="2" fontId="2" fillId="0" borderId="27" xfId="0" applyNumberFormat="1" applyFont="1" applyBorder="1" applyAlignment="1">
      <alignment vertical="center"/>
    </xf>
    <xf numFmtId="2" fontId="2" fillId="0" borderId="30" xfId="0" applyNumberFormat="1" applyFont="1" applyBorder="1" applyAlignment="1">
      <alignment vertical="center"/>
    </xf>
    <xf numFmtId="2" fontId="2" fillId="0" borderId="31" xfId="0" applyNumberFormat="1" applyFont="1" applyBorder="1" applyAlignment="1">
      <alignment vertical="center"/>
    </xf>
    <xf numFmtId="2" fontId="8" fillId="0" borderId="27" xfId="0" applyNumberFormat="1" applyFont="1" applyBorder="1" applyAlignment="1">
      <alignment horizontal="left" vertical="center"/>
    </xf>
    <xf numFmtId="2" fontId="3" fillId="0" borderId="0" xfId="0" applyNumberFormat="1" applyFont="1" applyAlignment="1">
      <alignment vertical="center"/>
    </xf>
    <xf numFmtId="16" fontId="2" fillId="0" borderId="32" xfId="0" applyNumberFormat="1" applyFont="1" applyBorder="1" applyAlignment="1">
      <alignment horizontal="center" vertical="center"/>
    </xf>
    <xf numFmtId="2" fontId="2" fillId="0" borderId="33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16" fontId="2" fillId="0" borderId="33" xfId="0" applyNumberFormat="1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right" vertical="center"/>
    </xf>
    <xf numFmtId="16" fontId="6" fillId="4" borderId="11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" fontId="6" fillId="4" borderId="0" xfId="0" applyNumberFormat="1" applyFont="1" applyFill="1" applyBorder="1" applyAlignment="1">
      <alignment horizontal="center" vertical="center"/>
    </xf>
    <xf numFmtId="2" fontId="6" fillId="4" borderId="36" xfId="0" applyNumberFormat="1" applyFont="1" applyFill="1" applyBorder="1" applyAlignment="1">
      <alignment vertical="center"/>
    </xf>
    <xf numFmtId="2" fontId="6" fillId="5" borderId="37" xfId="0" applyNumberFormat="1" applyFont="1" applyFill="1" applyBorder="1" applyAlignment="1">
      <alignment vertical="center"/>
    </xf>
    <xf numFmtId="2" fontId="6" fillId="5" borderId="38" xfId="0" applyNumberFormat="1" applyFont="1" applyFill="1" applyBorder="1" applyAlignment="1">
      <alignment vertical="center"/>
    </xf>
    <xf numFmtId="2" fontId="6" fillId="5" borderId="39" xfId="0" applyNumberFormat="1" applyFont="1" applyFill="1" applyBorder="1" applyAlignment="1">
      <alignment vertical="center"/>
    </xf>
    <xf numFmtId="2" fontId="6" fillId="4" borderId="40" xfId="0" applyNumberFormat="1" applyFont="1" applyFill="1" applyBorder="1" applyAlignment="1">
      <alignment vertical="center"/>
    </xf>
    <xf numFmtId="2" fontId="6" fillId="5" borderId="41" xfId="0" applyNumberFormat="1" applyFont="1" applyFill="1" applyBorder="1" applyAlignment="1">
      <alignment vertical="center"/>
    </xf>
    <xf numFmtId="2" fontId="6" fillId="5" borderId="42" xfId="0" applyNumberFormat="1" applyFont="1" applyFill="1" applyBorder="1" applyAlignment="1">
      <alignment vertical="center"/>
    </xf>
    <xf numFmtId="2" fontId="6" fillId="5" borderId="43" xfId="0" applyNumberFormat="1" applyFont="1" applyFill="1" applyBorder="1" applyAlignment="1">
      <alignment vertical="center"/>
    </xf>
    <xf numFmtId="16" fontId="6" fillId="0" borderId="1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" fontId="6" fillId="0" borderId="0" xfId="0" applyNumberFormat="1" applyFont="1" applyBorder="1" applyAlignment="1">
      <alignment horizontal="center" vertical="center"/>
    </xf>
    <xf numFmtId="2" fontId="6" fillId="6" borderId="44" xfId="0" applyNumberFormat="1" applyFont="1" applyFill="1" applyBorder="1" applyAlignment="1">
      <alignment vertical="center"/>
    </xf>
    <xf numFmtId="2" fontId="6" fillId="6" borderId="45" xfId="0" applyNumberFormat="1" applyFont="1" applyFill="1" applyBorder="1" applyAlignment="1">
      <alignment vertical="center"/>
    </xf>
    <xf numFmtId="2" fontId="6" fillId="6" borderId="46" xfId="0" applyNumberFormat="1" applyFont="1" applyFill="1" applyBorder="1" applyAlignment="1">
      <alignment vertical="center"/>
    </xf>
    <xf numFmtId="2" fontId="6" fillId="7" borderId="47" xfId="0" applyNumberFormat="1" applyFont="1" applyFill="1" applyBorder="1" applyAlignment="1">
      <alignment vertical="center"/>
    </xf>
    <xf numFmtId="2" fontId="6" fillId="8" borderId="48" xfId="0" applyNumberFormat="1" applyFont="1" applyFill="1" applyBorder="1" applyAlignment="1">
      <alignment vertical="center"/>
    </xf>
    <xf numFmtId="2" fontId="6" fillId="8" borderId="49" xfId="0" applyNumberFormat="1" applyFont="1" applyFill="1" applyBorder="1" applyAlignment="1">
      <alignment vertical="center"/>
    </xf>
    <xf numFmtId="16" fontId="6" fillId="9" borderId="50" xfId="0" applyNumberFormat="1" applyFont="1" applyFill="1" applyBorder="1" applyAlignment="1">
      <alignment horizontal="center" vertical="center"/>
    </xf>
    <xf numFmtId="2" fontId="6" fillId="9" borderId="51" xfId="0" applyNumberFormat="1" applyFont="1" applyFill="1" applyBorder="1" applyAlignment="1">
      <alignment vertical="center"/>
    </xf>
    <xf numFmtId="0" fontId="6" fillId="9" borderId="52" xfId="0" applyFont="1" applyFill="1" applyBorder="1" applyAlignment="1">
      <alignment horizontal="center" vertical="center"/>
    </xf>
    <xf numFmtId="1" fontId="6" fillId="9" borderId="51" xfId="0" applyNumberFormat="1" applyFont="1" applyFill="1" applyBorder="1" applyAlignment="1">
      <alignment horizontal="center" vertical="center"/>
    </xf>
    <xf numFmtId="164" fontId="6" fillId="9" borderId="51" xfId="0" applyNumberFormat="1" applyFont="1" applyFill="1" applyBorder="1" applyAlignment="1">
      <alignment horizontal="center" vertical="center"/>
    </xf>
    <xf numFmtId="16" fontId="6" fillId="9" borderId="51" xfId="0" applyNumberFormat="1" applyFont="1" applyFill="1" applyBorder="1" applyAlignment="1">
      <alignment horizontal="center" vertical="center"/>
    </xf>
    <xf numFmtId="2" fontId="6" fillId="9" borderId="53" xfId="0" applyNumberFormat="1" applyFont="1" applyFill="1" applyBorder="1" applyAlignment="1">
      <alignment vertical="center"/>
    </xf>
    <xf numFmtId="2" fontId="6" fillId="9" borderId="54" xfId="0" applyNumberFormat="1" applyFont="1" applyFill="1" applyBorder="1" applyAlignment="1">
      <alignment vertical="center"/>
    </xf>
    <xf numFmtId="2" fontId="6" fillId="9" borderId="52" xfId="0" applyNumberFormat="1" applyFont="1" applyFill="1" applyBorder="1" applyAlignment="1">
      <alignment vertical="center"/>
    </xf>
    <xf numFmtId="2" fontId="6" fillId="9" borderId="55" xfId="0" applyNumberFormat="1" applyFont="1" applyFill="1" applyBorder="1" applyAlignment="1">
      <alignment vertical="center"/>
    </xf>
    <xf numFmtId="2" fontId="6" fillId="9" borderId="56" xfId="0" applyNumberFormat="1" applyFont="1" applyFill="1" applyBorder="1" applyAlignment="1">
      <alignment vertical="center"/>
    </xf>
    <xf numFmtId="1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" fontId="4" fillId="0" borderId="0" xfId="0" applyNumberFormat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vertical="center"/>
    </xf>
    <xf numFmtId="2" fontId="6" fillId="0" borderId="33" xfId="0" applyNumberFormat="1" applyFont="1" applyBorder="1" applyAlignment="1">
      <alignment vertical="center"/>
    </xf>
    <xf numFmtId="2" fontId="3" fillId="0" borderId="33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57" xfId="0" applyNumberFormat="1" applyFont="1" applyBorder="1" applyAlignment="1">
      <alignment vertical="center"/>
    </xf>
    <xf numFmtId="16" fontId="3" fillId="0" borderId="0" xfId="0" applyNumberFormat="1" applyFont="1"/>
    <xf numFmtId="2" fontId="3" fillId="0" borderId="0" xfId="0" applyNumberFormat="1" applyFont="1"/>
    <xf numFmtId="1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1" fontId="3" fillId="0" borderId="0" xfId="0" applyNumberFormat="1" applyFont="1"/>
    <xf numFmtId="0" fontId="3" fillId="0" borderId="0" xfId="0" applyFont="1"/>
    <xf numFmtId="16" fontId="4" fillId="0" borderId="0" xfId="0" applyNumberFormat="1" applyFont="1"/>
    <xf numFmtId="2" fontId="4" fillId="2" borderId="0" xfId="0" applyNumberFormat="1" applyFont="1" applyFill="1"/>
    <xf numFmtId="2" fontId="3" fillId="2" borderId="0" xfId="0" applyNumberFormat="1" applyFont="1" applyFill="1"/>
    <xf numFmtId="2" fontId="4" fillId="3" borderId="0" xfId="0" applyNumberFormat="1" applyFont="1" applyFill="1"/>
    <xf numFmtId="2" fontId="3" fillId="3" borderId="0" xfId="0" applyNumberFormat="1" applyFont="1" applyFill="1"/>
    <xf numFmtId="1" fontId="5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16" fontId="6" fillId="0" borderId="11" xfId="0" applyNumberFormat="1" applyFont="1" applyBorder="1" applyAlignment="1">
      <alignment horizontal="right"/>
    </xf>
    <xf numFmtId="2" fontId="6" fillId="0" borderId="0" xfId="0" applyNumberFormat="1" applyFont="1" applyBorder="1"/>
    <xf numFmtId="1" fontId="6" fillId="0" borderId="12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2" fontId="6" fillId="0" borderId="13" xfId="0" applyNumberFormat="1" applyFont="1" applyBorder="1"/>
    <xf numFmtId="2" fontId="6" fillId="0" borderId="14" xfId="0" applyNumberFormat="1" applyFont="1" applyBorder="1"/>
    <xf numFmtId="2" fontId="6" fillId="0" borderId="15" xfId="0" applyNumberFormat="1" applyFont="1" applyBorder="1"/>
    <xf numFmtId="2" fontId="6" fillId="0" borderId="16" xfId="0" applyNumberFormat="1" applyFont="1" applyBorder="1"/>
    <xf numFmtId="2" fontId="6" fillId="0" borderId="17" xfId="0" applyNumberFormat="1" applyFont="1" applyBorder="1"/>
    <xf numFmtId="2" fontId="6" fillId="0" borderId="18" xfId="0" applyNumberFormat="1" applyFont="1" applyBorder="1"/>
    <xf numFmtId="16" fontId="2" fillId="0" borderId="26" xfId="0" applyNumberFormat="1" applyFont="1" applyBorder="1" applyAlignment="1">
      <alignment horizontal="right"/>
    </xf>
    <xf numFmtId="2" fontId="8" fillId="0" borderId="27" xfId="0" applyNumberFormat="1" applyFont="1" applyBorder="1"/>
    <xf numFmtId="1" fontId="2" fillId="0" borderId="24" xfId="0" applyNumberFormat="1" applyFont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1" fontId="8" fillId="0" borderId="27" xfId="0" applyNumberFormat="1" applyFont="1" applyBorder="1" applyAlignment="1">
      <alignment horizontal="center"/>
    </xf>
    <xf numFmtId="2" fontId="2" fillId="0" borderId="28" xfId="0" applyNumberFormat="1" applyFont="1" applyBorder="1"/>
    <xf numFmtId="2" fontId="2" fillId="0" borderId="29" xfId="0" applyNumberFormat="1" applyFont="1" applyBorder="1"/>
    <xf numFmtId="2" fontId="2" fillId="0" borderId="24" xfId="0" applyNumberFormat="1" applyFont="1" applyBorder="1"/>
    <xf numFmtId="2" fontId="2" fillId="0" borderId="27" xfId="0" applyNumberFormat="1" applyFont="1" applyBorder="1"/>
    <xf numFmtId="2" fontId="2" fillId="0" borderId="30" xfId="0" applyNumberFormat="1" applyFont="1" applyBorder="1"/>
    <xf numFmtId="2" fontId="2" fillId="0" borderId="23" xfId="0" applyNumberFormat="1" applyFont="1" applyBorder="1"/>
    <xf numFmtId="2" fontId="2" fillId="0" borderId="31" xfId="0" applyNumberFormat="1" applyFont="1" applyBorder="1"/>
    <xf numFmtId="16" fontId="8" fillId="0" borderId="27" xfId="0" applyNumberFormat="1" applyFont="1" applyBorder="1" applyAlignment="1">
      <alignment horizontal="center"/>
    </xf>
    <xf numFmtId="0" fontId="10" fillId="0" borderId="0" xfId="0" applyFont="1"/>
    <xf numFmtId="2" fontId="6" fillId="0" borderId="23" xfId="0" applyNumberFormat="1" applyFont="1" applyBorder="1"/>
    <xf numFmtId="2" fontId="6" fillId="0" borderId="24" xfId="0" applyNumberFormat="1" applyFont="1" applyBorder="1"/>
    <xf numFmtId="2" fontId="6" fillId="0" borderId="31" xfId="0" applyNumberFormat="1" applyFont="1" applyBorder="1"/>
    <xf numFmtId="16" fontId="2" fillId="0" borderId="26" xfId="0" applyNumberFormat="1" applyFont="1" applyBorder="1"/>
    <xf numFmtId="16" fontId="2" fillId="0" borderId="11" xfId="0" applyNumberFormat="1" applyFont="1" applyBorder="1"/>
    <xf numFmtId="2" fontId="2" fillId="0" borderId="0" xfId="0" applyNumberFormat="1" applyFont="1" applyBorder="1"/>
    <xf numFmtId="1" fontId="2" fillId="0" borderId="12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" fontId="8" fillId="0" borderId="0" xfId="0" applyNumberFormat="1" applyFont="1" applyBorder="1" applyAlignment="1">
      <alignment horizontal="center"/>
    </xf>
    <xf numFmtId="2" fontId="2" fillId="0" borderId="13" xfId="0" applyNumberFormat="1" applyFont="1" applyBorder="1"/>
    <xf numFmtId="2" fontId="2" fillId="0" borderId="47" xfId="0" applyNumberFormat="1" applyFont="1" applyBorder="1"/>
    <xf numFmtId="4" fontId="10" fillId="0" borderId="58" xfId="0" applyNumberFormat="1" applyFont="1" applyBorder="1" applyAlignment="1">
      <alignment horizontal="right"/>
    </xf>
    <xf numFmtId="16" fontId="2" fillId="0" borderId="32" xfId="0" applyNumberFormat="1" applyFont="1" applyBorder="1"/>
    <xf numFmtId="2" fontId="2" fillId="0" borderId="33" xfId="0" applyNumberFormat="1" applyFont="1" applyBorder="1"/>
    <xf numFmtId="1" fontId="2" fillId="0" borderId="34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2" fontId="2" fillId="0" borderId="33" xfId="0" applyNumberFormat="1" applyFont="1" applyBorder="1" applyAlignment="1">
      <alignment horizontal="center"/>
    </xf>
    <xf numFmtId="16" fontId="2" fillId="0" borderId="33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right"/>
    </xf>
    <xf numFmtId="2" fontId="2" fillId="0" borderId="59" xfId="0" applyNumberFormat="1" applyFont="1" applyBorder="1"/>
    <xf numFmtId="16" fontId="6" fillId="4" borderId="11" xfId="0" applyNumberFormat="1" applyFont="1" applyFill="1" applyBorder="1" applyAlignment="1">
      <alignment horizontal="right" vertical="center"/>
    </xf>
    <xf numFmtId="1" fontId="6" fillId="4" borderId="12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16" fontId="6" fillId="0" borderId="11" xfId="0" applyNumberFormat="1" applyFont="1" applyBorder="1" applyAlignment="1">
      <alignment horizontal="right" vertical="center"/>
    </xf>
    <xf numFmtId="1" fontId="6" fillId="0" borderId="12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6" fontId="6" fillId="9" borderId="50" xfId="0" applyNumberFormat="1" applyFont="1" applyFill="1" applyBorder="1" applyAlignment="1">
      <alignment horizontal="right" vertical="center"/>
    </xf>
    <xf numFmtId="1" fontId="6" fillId="9" borderId="52" xfId="0" applyNumberFormat="1" applyFont="1" applyFill="1" applyBorder="1" applyAlignment="1">
      <alignment horizontal="center" vertical="center"/>
    </xf>
    <xf numFmtId="2" fontId="6" fillId="9" borderId="51" xfId="0" applyNumberFormat="1" applyFont="1" applyFill="1" applyBorder="1" applyAlignment="1">
      <alignment horizontal="center" vertical="center"/>
    </xf>
    <xf numFmtId="16" fontId="6" fillId="0" borderId="0" xfId="0" applyNumberFormat="1" applyFont="1"/>
    <xf numFmtId="2" fontId="6" fillId="0" borderId="0" xfId="0" applyNumberFormat="1" applyFont="1"/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" fontId="6" fillId="0" borderId="0" xfId="0" applyNumberFormat="1" applyFont="1"/>
    <xf numFmtId="0" fontId="4" fillId="0" borderId="0" xfId="0" applyFont="1"/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" fontId="4" fillId="0" borderId="0" xfId="0" applyNumberFormat="1" applyFont="1"/>
    <xf numFmtId="2" fontId="6" fillId="0" borderId="0" xfId="1" applyNumberFormat="1" applyFont="1"/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10" borderId="0" xfId="0" applyNumberFormat="1" applyFont="1" applyFill="1"/>
    <xf numFmtId="1" fontId="3" fillId="10" borderId="0" xfId="0" applyNumberFormat="1" applyFont="1" applyFill="1"/>
    <xf numFmtId="2" fontId="6" fillId="0" borderId="33" xfId="0" applyNumberFormat="1" applyFont="1" applyBorder="1"/>
    <xf numFmtId="1" fontId="3" fillId="0" borderId="0" xfId="0" applyNumberFormat="1" applyFont="1" applyAlignment="1">
      <alignment horizontal="left"/>
    </xf>
    <xf numFmtId="2" fontId="3" fillId="0" borderId="33" xfId="0" applyNumberFormat="1" applyFont="1" applyBorder="1"/>
    <xf numFmtId="2" fontId="4" fillId="0" borderId="0" xfId="0" applyNumberFormat="1" applyFont="1"/>
    <xf numFmtId="2" fontId="3" fillId="11" borderId="0" xfId="0" applyNumberFormat="1" applyFont="1" applyFill="1"/>
    <xf numFmtId="2" fontId="4" fillId="0" borderId="57" xfId="0" applyNumberFormat="1" applyFont="1" applyBorder="1"/>
    <xf numFmtId="0" fontId="3" fillId="0" borderId="0" xfId="0" applyFont="1"/>
    <xf numFmtId="2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9" borderId="51" xfId="0" applyFont="1" applyFill="1" applyBorder="1" applyAlignment="1">
      <alignment horizontal="center" vertical="center"/>
    </xf>
    <xf numFmtId="0" fontId="6" fillId="0" borderId="0" xfId="0" applyFont="1"/>
    <xf numFmtId="2" fontId="4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8" fillId="0" borderId="27" xfId="0" applyNumberFormat="1" applyFont="1" applyBorder="1" applyAlignment="1">
      <alignment horizontal="center"/>
    </xf>
    <xf numFmtId="17" fontId="2" fillId="0" borderId="24" xfId="0" applyNumberFormat="1" applyFont="1" applyBorder="1" applyAlignment="1">
      <alignment horizontal="center"/>
    </xf>
    <xf numFmtId="2" fontId="10" fillId="0" borderId="0" xfId="0" applyNumberFormat="1" applyFont="1"/>
    <xf numFmtId="16" fontId="8" fillId="0" borderId="60" xfId="0" applyNumberFormat="1" applyFont="1" applyBorder="1" applyAlignment="1">
      <alignment horizontal="center"/>
    </xf>
    <xf numFmtId="0" fontId="11" fillId="0" borderId="0" xfId="0" applyFont="1"/>
    <xf numFmtId="16" fontId="2" fillId="0" borderId="60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right"/>
    </xf>
    <xf numFmtId="2" fontId="2" fillId="0" borderId="60" xfId="0" applyNumberFormat="1" applyFont="1" applyBorder="1"/>
    <xf numFmtId="16" fontId="2" fillId="0" borderId="61" xfId="0" applyNumberFormat="1" applyFont="1" applyBorder="1"/>
    <xf numFmtId="2" fontId="2" fillId="0" borderId="62" xfId="0" applyNumberFormat="1" applyFont="1" applyBorder="1"/>
    <xf numFmtId="0" fontId="2" fillId="0" borderId="63" xfId="0" applyFont="1" applyBorder="1" applyAlignment="1">
      <alignment horizontal="center"/>
    </xf>
    <xf numFmtId="1" fontId="2" fillId="0" borderId="62" xfId="0" applyNumberFormat="1" applyFont="1" applyBorder="1" applyAlignment="1">
      <alignment horizontal="center"/>
    </xf>
    <xf numFmtId="2" fontId="2" fillId="0" borderId="62" xfId="0" applyNumberFormat="1" applyFont="1" applyBorder="1" applyAlignment="1">
      <alignment horizontal="center"/>
    </xf>
    <xf numFmtId="16" fontId="2" fillId="0" borderId="64" xfId="0" applyNumberFormat="1" applyFont="1" applyBorder="1" applyAlignment="1">
      <alignment horizontal="center"/>
    </xf>
    <xf numFmtId="2" fontId="2" fillId="0" borderId="65" xfId="0" applyNumberFormat="1" applyFont="1" applyBorder="1" applyAlignment="1">
      <alignment horizontal="right"/>
    </xf>
    <xf numFmtId="2" fontId="2" fillId="0" borderId="66" xfId="0" applyNumberFormat="1" applyFont="1" applyBorder="1"/>
    <xf numFmtId="2" fontId="2" fillId="0" borderId="67" xfId="0" applyNumberFormat="1" applyFont="1" applyBorder="1"/>
    <xf numFmtId="2" fontId="2" fillId="0" borderId="68" xfId="0" applyNumberFormat="1" applyFont="1" applyBorder="1"/>
    <xf numFmtId="2" fontId="2" fillId="0" borderId="65" xfId="0" applyNumberFormat="1" applyFont="1" applyBorder="1"/>
    <xf numFmtId="2" fontId="2" fillId="0" borderId="69" xfId="0" applyNumberFormat="1" applyFont="1" applyBorder="1"/>
    <xf numFmtId="2" fontId="2" fillId="0" borderId="70" xfId="0" applyNumberFormat="1" applyFont="1" applyBorder="1"/>
    <xf numFmtId="2" fontId="2" fillId="0" borderId="71" xfId="0" applyNumberFormat="1" applyFont="1" applyBorder="1"/>
    <xf numFmtId="2" fontId="2" fillId="0" borderId="72" xfId="0" applyNumberFormat="1" applyFont="1" applyBorder="1"/>
    <xf numFmtId="2" fontId="6" fillId="5" borderId="73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6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2" fontId="4" fillId="0" borderId="33" xfId="0" applyNumberFormat="1" applyFont="1" applyBorder="1"/>
    <xf numFmtId="2" fontId="4" fillId="0" borderId="0" xfId="0" applyNumberFormat="1" applyFont="1" applyBorder="1"/>
    <xf numFmtId="2" fontId="2" fillId="0" borderId="33" xfId="0" applyNumberFormat="1" applyFont="1" applyBorder="1"/>
    <xf numFmtId="2" fontId="3" fillId="0" borderId="0" xfId="0" applyNumberFormat="1" applyFont="1"/>
    <xf numFmtId="2" fontId="5" fillId="0" borderId="38" xfId="0" applyNumberFormat="1" applyFont="1" applyBorder="1" applyAlignment="1">
      <alignment horizontal="center" vertical="center" wrapText="1"/>
    </xf>
    <xf numFmtId="4" fontId="4" fillId="0" borderId="38" xfId="0" applyNumberFormat="1" applyFont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2" fontId="6" fillId="0" borderId="38" xfId="0" applyNumberFormat="1" applyFont="1" applyBorder="1"/>
    <xf numFmtId="2" fontId="0" fillId="0" borderId="0" xfId="0" applyNumberFormat="1"/>
    <xf numFmtId="2" fontId="0" fillId="0" borderId="38" xfId="0" applyNumberFormat="1" applyBorder="1"/>
    <xf numFmtId="0" fontId="1" fillId="0" borderId="0" xfId="1" applyFont="1"/>
    <xf numFmtId="1" fontId="0" fillId="0" borderId="0" xfId="0" applyNumberFormat="1" applyFont="1"/>
    <xf numFmtId="1" fontId="6" fillId="0" borderId="0" xfId="0" applyNumberFormat="1" applyFont="1" applyBorder="1"/>
    <xf numFmtId="0" fontId="0" fillId="0" borderId="74" xfId="0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0" fontId="0" fillId="0" borderId="75" xfId="0" applyFont="1" applyBorder="1" applyAlignment="1">
      <alignment horizontal="left"/>
    </xf>
    <xf numFmtId="0" fontId="0" fillId="0" borderId="76" xfId="0" applyBorder="1"/>
    <xf numFmtId="2" fontId="0" fillId="0" borderId="77" xfId="0" applyNumberFormat="1" applyBorder="1"/>
    <xf numFmtId="2" fontId="0" fillId="0" borderId="0" xfId="0" applyNumberFormat="1" applyBorder="1"/>
    <xf numFmtId="0" fontId="0" fillId="0" borderId="0" xfId="0" applyFont="1" applyBorder="1"/>
    <xf numFmtId="0" fontId="0" fillId="0" borderId="78" xfId="0" applyBorder="1"/>
    <xf numFmtId="1" fontId="0" fillId="0" borderId="77" xfId="0" applyNumberFormat="1" applyBorder="1"/>
    <xf numFmtId="1" fontId="0" fillId="0" borderId="0" xfId="0" applyNumberFormat="1" applyBorder="1"/>
    <xf numFmtId="0" fontId="0" fillId="0" borderId="77" xfId="0" applyFont="1" applyBorder="1"/>
    <xf numFmtId="0" fontId="0" fillId="0" borderId="0" xfId="0" applyFont="1" applyBorder="1"/>
    <xf numFmtId="0" fontId="0" fillId="0" borderId="79" xfId="0" applyBorder="1"/>
    <xf numFmtId="0" fontId="0" fillId="0" borderId="45" xfId="0" applyBorder="1"/>
    <xf numFmtId="0" fontId="0" fillId="0" borderId="80" xfId="0" applyBorder="1"/>
    <xf numFmtId="0" fontId="0" fillId="0" borderId="0" xfId="0"/>
    <xf numFmtId="0" fontId="0" fillId="0" borderId="38" xfId="0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2" fillId="12" borderId="0" xfId="1" applyFill="1" applyBorder="1"/>
    <xf numFmtId="0" fontId="12" fillId="12" borderId="0" xfId="1" applyFont="1" applyFill="1" applyBorder="1" applyAlignment="1">
      <alignment horizontal="right"/>
    </xf>
    <xf numFmtId="0" fontId="6" fillId="12" borderId="74" xfId="1" applyFont="1" applyFill="1" applyBorder="1" applyAlignment="1">
      <alignment horizontal="center"/>
    </xf>
    <xf numFmtId="0" fontId="6" fillId="12" borderId="75" xfId="1" applyFont="1" applyFill="1" applyBorder="1" applyAlignment="1">
      <alignment horizontal="center"/>
    </xf>
    <xf numFmtId="0" fontId="2" fillId="12" borderId="77" xfId="1" applyFill="1" applyBorder="1"/>
    <xf numFmtId="0" fontId="2" fillId="12" borderId="0" xfId="1" applyFill="1" applyBorder="1"/>
    <xf numFmtId="0" fontId="2" fillId="0" borderId="0" xfId="1"/>
    <xf numFmtId="0" fontId="2" fillId="12" borderId="77" xfId="1" applyFill="1" applyBorder="1"/>
    <xf numFmtId="0" fontId="2" fillId="12" borderId="77" xfId="1" applyFont="1" applyFill="1" applyBorder="1" applyAlignment="1">
      <alignment horizontal="center"/>
    </xf>
    <xf numFmtId="0" fontId="6" fillId="12" borderId="81" xfId="1" applyFont="1" applyFill="1" applyBorder="1" applyAlignment="1">
      <alignment horizontal="left"/>
    </xf>
    <xf numFmtId="0" fontId="12" fillId="0" borderId="82" xfId="1" applyFont="1" applyBorder="1" applyAlignment="1">
      <alignment horizontal="left"/>
    </xf>
    <xf numFmtId="0" fontId="6" fillId="12" borderId="82" xfId="1" applyFont="1" applyFill="1" applyBorder="1" applyAlignment="1">
      <alignment horizontal="left"/>
    </xf>
    <xf numFmtId="0" fontId="12" fillId="12" borderId="83" xfId="1" applyFont="1" applyFill="1" applyBorder="1" applyAlignment="1">
      <alignment horizontal="right"/>
    </xf>
    <xf numFmtId="0" fontId="2" fillId="12" borderId="77" xfId="1" applyFont="1" applyFill="1" applyBorder="1" applyAlignment="1">
      <alignment horizontal="center"/>
    </xf>
    <xf numFmtId="0" fontId="6" fillId="12" borderId="81" xfId="1" applyFont="1" applyFill="1" applyBorder="1" applyAlignment="1" applyProtection="1">
      <alignment horizontal="left"/>
      <protection locked="0"/>
    </xf>
    <xf numFmtId="0" fontId="12" fillId="0" borderId="82" xfId="1" applyFont="1" applyBorder="1" applyAlignment="1" applyProtection="1">
      <alignment horizontal="left"/>
      <protection locked="0"/>
    </xf>
    <xf numFmtId="0" fontId="6" fillId="12" borderId="82" xfId="1" applyFont="1" applyFill="1" applyBorder="1" applyAlignment="1" applyProtection="1">
      <alignment horizontal="left"/>
      <protection locked="0"/>
    </xf>
    <xf numFmtId="0" fontId="6" fillId="12" borderId="39" xfId="1" applyFont="1" applyFill="1" applyBorder="1" applyAlignment="1" applyProtection="1">
      <alignment horizontal="left"/>
      <protection locked="0"/>
    </xf>
    <xf numFmtId="165" fontId="2" fillId="12" borderId="38" xfId="1" applyNumberFormat="1" applyFill="1" applyBorder="1" applyProtection="1">
      <protection locked="0"/>
    </xf>
    <xf numFmtId="0" fontId="2" fillId="12" borderId="77" xfId="1" applyFont="1" applyFill="1" applyBorder="1" applyAlignment="1">
      <alignment horizontal="right"/>
    </xf>
    <xf numFmtId="0" fontId="2" fillId="12" borderId="0" xfId="1" applyFont="1" applyFill="1" applyBorder="1"/>
    <xf numFmtId="0" fontId="13" fillId="12" borderId="0" xfId="1" applyFont="1" applyFill="1" applyBorder="1" applyAlignment="1">
      <alignment horizontal="center"/>
    </xf>
    <xf numFmtId="165" fontId="2" fillId="12" borderId="38" xfId="1" applyNumberFormat="1" applyFill="1" applyBorder="1" applyAlignment="1" applyProtection="1">
      <protection locked="0"/>
    </xf>
    <xf numFmtId="165" fontId="2" fillId="12" borderId="42" xfId="1" applyNumberFormat="1" applyFill="1" applyBorder="1" applyProtection="1">
      <protection locked="0"/>
    </xf>
    <xf numFmtId="0" fontId="6" fillId="12" borderId="0" xfId="1" applyFont="1" applyFill="1" applyBorder="1"/>
    <xf numFmtId="165" fontId="2" fillId="12" borderId="83" xfId="1" applyNumberFormat="1" applyFill="1" applyBorder="1"/>
    <xf numFmtId="4" fontId="2" fillId="0" borderId="38" xfId="1" applyNumberFormat="1" applyBorder="1" applyAlignment="1"/>
    <xf numFmtId="165" fontId="2" fillId="12" borderId="0" xfId="1" applyNumberFormat="1" applyFill="1" applyBorder="1"/>
    <xf numFmtId="165" fontId="2" fillId="12" borderId="38" xfId="1" applyNumberFormat="1" applyFill="1" applyBorder="1" applyAlignment="1"/>
    <xf numFmtId="0" fontId="2" fillId="12" borderId="0" xfId="1" applyFont="1" applyFill="1"/>
    <xf numFmtId="165" fontId="2" fillId="2" borderId="42" xfId="1" applyNumberFormat="1" applyFill="1" applyBorder="1" applyProtection="1">
      <protection locked="0"/>
    </xf>
    <xf numFmtId="0" fontId="2" fillId="12" borderId="84" xfId="1" applyFill="1" applyBorder="1"/>
    <xf numFmtId="0" fontId="2" fillId="12" borderId="85" xfId="1" applyFill="1" applyBorder="1"/>
    <xf numFmtId="0" fontId="2" fillId="12" borderId="77" xfId="1" applyFill="1" applyBorder="1" applyAlignment="1">
      <alignment vertical="center"/>
    </xf>
    <xf numFmtId="0" fontId="2" fillId="12" borderId="0" xfId="1" applyFill="1" applyBorder="1" applyAlignment="1">
      <alignment vertical="center"/>
    </xf>
    <xf numFmtId="0" fontId="6" fillId="12" borderId="38" xfId="1" applyFont="1" applyFill="1" applyBorder="1" applyAlignment="1">
      <alignment horizontal="center" vertical="center"/>
    </xf>
    <xf numFmtId="0" fontId="6" fillId="12" borderId="82" xfId="1" applyFont="1" applyFill="1" applyBorder="1" applyAlignment="1">
      <alignment horizontal="center" vertical="center" wrapText="1"/>
    </xf>
    <xf numFmtId="0" fontId="6" fillId="12" borderId="86" xfId="1" applyFont="1" applyFill="1" applyBorder="1" applyAlignment="1">
      <alignment horizontal="center" vertical="center" wrapText="1"/>
    </xf>
    <xf numFmtId="0" fontId="2" fillId="12" borderId="86" xfId="1" applyFill="1" applyBorder="1" applyAlignment="1">
      <alignment vertical="center"/>
    </xf>
    <xf numFmtId="0" fontId="6" fillId="12" borderId="39" xfId="1" applyFont="1" applyFill="1" applyBorder="1" applyAlignment="1">
      <alignment vertical="center"/>
    </xf>
    <xf numFmtId="0" fontId="2" fillId="12" borderId="38" xfId="1" applyFont="1" applyFill="1" applyBorder="1" applyAlignment="1">
      <alignment horizontal="right"/>
    </xf>
    <xf numFmtId="0" fontId="2" fillId="12" borderId="82" xfId="1" applyFont="1" applyFill="1" applyBorder="1" applyAlignment="1">
      <alignment horizontal="center"/>
    </xf>
    <xf numFmtId="165" fontId="2" fillId="12" borderId="38" xfId="1" applyNumberFormat="1" applyFill="1" applyBorder="1"/>
    <xf numFmtId="0" fontId="13" fillId="12" borderId="82" xfId="1" applyFont="1" applyFill="1" applyBorder="1" applyAlignment="1">
      <alignment horizontal="center"/>
    </xf>
    <xf numFmtId="0" fontId="6" fillId="12" borderId="39" xfId="1" applyFont="1" applyFill="1" applyBorder="1" applyAlignment="1">
      <alignment horizontal="left"/>
    </xf>
    <xf numFmtId="0" fontId="2" fillId="12" borderId="77" xfId="1" applyFill="1" applyBorder="1" applyAlignment="1">
      <alignment horizontal="left" wrapText="1"/>
    </xf>
    <xf numFmtId="0" fontId="2" fillId="12" borderId="0" xfId="1" applyFill="1" applyBorder="1" applyAlignment="1">
      <alignment horizontal="left" wrapText="1"/>
    </xf>
    <xf numFmtId="16" fontId="2" fillId="12" borderId="82" xfId="1" applyNumberFormat="1" applyFont="1" applyFill="1" applyBorder="1" applyAlignment="1">
      <alignment horizontal="center"/>
    </xf>
    <xf numFmtId="0" fontId="6" fillId="12" borderId="81" xfId="1" applyFont="1" applyFill="1" applyBorder="1" applyAlignment="1" applyProtection="1">
      <alignment horizontal="left"/>
      <protection locked="0"/>
    </xf>
    <xf numFmtId="0" fontId="6" fillId="12" borderId="82" xfId="1" applyFont="1" applyFill="1" applyBorder="1" applyAlignment="1" applyProtection="1">
      <alignment horizontal="left"/>
      <protection locked="0"/>
    </xf>
    <xf numFmtId="0" fontId="6" fillId="12" borderId="39" xfId="1" applyFont="1" applyFill="1" applyBorder="1" applyAlignment="1" applyProtection="1">
      <alignment horizontal="left"/>
      <protection locked="0"/>
    </xf>
    <xf numFmtId="0" fontId="2" fillId="12" borderId="77" xfId="1" applyFont="1" applyFill="1" applyBorder="1" applyAlignment="1">
      <alignment vertical="top"/>
    </xf>
    <xf numFmtId="0" fontId="2" fillId="12" borderId="0" xfId="1" applyFill="1" applyBorder="1" applyAlignment="1">
      <alignment horizontal="right"/>
    </xf>
    <xf numFmtId="0" fontId="2" fillId="12" borderId="0" xfId="1" applyFill="1" applyBorder="1" applyAlignment="1">
      <alignment horizontal="center"/>
    </xf>
    <xf numFmtId="165" fontId="2" fillId="12" borderId="82" xfId="1" applyNumberFormat="1" applyFill="1" applyBorder="1"/>
    <xf numFmtId="0" fontId="2" fillId="12" borderId="0" xfId="1" applyFont="1" applyFill="1" applyBorder="1"/>
    <xf numFmtId="165" fontId="2" fillId="12" borderId="38" xfId="1" applyNumberFormat="1" applyFill="1" applyBorder="1"/>
    <xf numFmtId="0" fontId="2" fillId="12" borderId="81" xfId="1" applyFill="1" applyBorder="1" applyAlignment="1" applyProtection="1">
      <alignment horizontal="center"/>
      <protection locked="0"/>
    </xf>
    <xf numFmtId="0" fontId="2" fillId="12" borderId="82" xfId="1" applyFill="1" applyBorder="1" applyAlignment="1" applyProtection="1">
      <alignment horizontal="center"/>
      <protection locked="0"/>
    </xf>
    <xf numFmtId="0" fontId="2" fillId="12" borderId="39" xfId="1" applyFill="1" applyBorder="1" applyAlignment="1" applyProtection="1">
      <alignment horizontal="center"/>
      <protection locked="0"/>
    </xf>
    <xf numFmtId="165" fontId="2" fillId="12" borderId="42" xfId="1" applyNumberFormat="1" applyFill="1" applyBorder="1"/>
    <xf numFmtId="0" fontId="2" fillId="12" borderId="79" xfId="1" applyFill="1" applyBorder="1"/>
    <xf numFmtId="0" fontId="2" fillId="12" borderId="45" xfId="1" applyFill="1" applyBorder="1"/>
    <xf numFmtId="0" fontId="6" fillId="12" borderId="75" xfId="1" applyFont="1" applyFill="1" applyBorder="1" applyAlignment="1">
      <alignment horizontal="center"/>
    </xf>
    <xf numFmtId="0" fontId="6" fillId="12" borderId="77" xfId="1" applyFont="1" applyFill="1" applyBorder="1" applyAlignment="1">
      <alignment horizontal="center"/>
    </xf>
    <xf numFmtId="0" fontId="6" fillId="12" borderId="82" xfId="1" applyFont="1" applyFill="1" applyBorder="1" applyAlignment="1">
      <alignment horizontal="center" vertical="center" wrapText="1"/>
    </xf>
    <xf numFmtId="0" fontId="2" fillId="12" borderId="0" xfId="1" applyFont="1" applyFill="1" applyBorder="1" applyAlignment="1">
      <alignment horizontal="center"/>
    </xf>
  </cellXfs>
  <cellStyles count="2">
    <cellStyle name="Explanatory Text" xfId="1" builtinId="53" customBuiltin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E6B9B8"/>
      <rgbColor rgb="FF878787"/>
      <rgbColor rgb="FF9999FF"/>
      <rgbColor rgb="FFC0504D"/>
      <rgbColor rgb="FFF2DCDB"/>
      <rgbColor rgb="FFCCFFFF"/>
      <rgbColor rgb="FF660066"/>
      <rgbColor rgb="FFFF8080"/>
      <rgbColor rgb="FF0066CC"/>
      <rgbColor rgb="FFD9D9D9"/>
      <rgbColor rgb="FF000080"/>
      <rgbColor rgb="FFFF00FF"/>
      <rgbColor rgb="FFFFFF13"/>
      <rgbColor rgb="FF00FFFF"/>
      <rgbColor rgb="FF800080"/>
      <rgbColor rgb="FF800000"/>
      <rgbColor rgb="FF008080"/>
      <rgbColor rgb="FF0000FF"/>
      <rgbColor rgb="FF00CCFF"/>
      <rgbColor rgb="FFD7E4BD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000"/>
      <rgbColor rgb="FFF79646"/>
      <rgbColor rgb="FFFF6600"/>
      <rgbColor rgb="FF4F81BD"/>
      <rgbColor rgb="FF9BBB5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Budget 19/20</c:v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Budget!$C$33:$O$33</c:f>
              <c:strCache>
                <c:ptCount val="13"/>
                <c:pt idx="0">
                  <c:v>clerk</c:v>
                </c:pt>
                <c:pt idx="1">
                  <c:v>Admin</c:v>
                </c:pt>
                <c:pt idx="2">
                  <c:v>St Michaels</c:v>
                </c:pt>
                <c:pt idx="3">
                  <c:v>RBWM</c:v>
                </c:pt>
                <c:pt idx="4">
                  <c:v>greens</c:v>
                </c:pt>
                <c:pt idx="5">
                  <c:v>insurance</c:v>
                </c:pt>
                <c:pt idx="6">
                  <c:v>youth</c:v>
                </c:pt>
                <c:pt idx="7">
                  <c:v>One off</c:v>
                </c:pt>
                <c:pt idx="8">
                  <c:v>web</c:v>
                </c:pt>
                <c:pt idx="9">
                  <c:v>hpss</c:v>
                </c:pt>
                <c:pt idx="10">
                  <c:v>bank charges</c:v>
                </c:pt>
                <c:pt idx="11">
                  <c:v>audit</c:v>
                </c:pt>
                <c:pt idx="12">
                  <c:v>Champney</c:v>
                </c:pt>
              </c:strCache>
            </c:strRef>
          </c:cat>
          <c:val>
            <c:numRef>
              <c:f>Budget!$C$34:$O$34</c:f>
              <c:numCache>
                <c:formatCode>General</c:formatCode>
                <c:ptCount val="13"/>
                <c:pt idx="0">
                  <c:v>9000</c:v>
                </c:pt>
                <c:pt idx="1">
                  <c:v>2000</c:v>
                </c:pt>
                <c:pt idx="2">
                  <c:v>290</c:v>
                </c:pt>
                <c:pt idx="3">
                  <c:v>200</c:v>
                </c:pt>
                <c:pt idx="4">
                  <c:v>10000</c:v>
                </c:pt>
                <c:pt idx="5">
                  <c:v>2000</c:v>
                </c:pt>
                <c:pt idx="6">
                  <c:v>700</c:v>
                </c:pt>
                <c:pt idx="7">
                  <c:v>1250</c:v>
                </c:pt>
                <c:pt idx="8">
                  <c:v>700</c:v>
                </c:pt>
                <c:pt idx="9">
                  <c:v>1</c:v>
                </c:pt>
                <c:pt idx="10">
                  <c:v>84</c:v>
                </c:pt>
                <c:pt idx="11">
                  <c:v>750</c:v>
                </c:pt>
                <c:pt idx="12">
                  <c:v>350</c:v>
                </c:pt>
              </c:numCache>
            </c:numRef>
          </c:val>
        </c:ser>
        <c:ser>
          <c:idx val="1"/>
          <c:order val="1"/>
          <c:tx>
            <c:v>End of year</c:v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Budget!$C$33:$O$33</c:f>
              <c:strCache>
                <c:ptCount val="13"/>
                <c:pt idx="0">
                  <c:v>clerk</c:v>
                </c:pt>
                <c:pt idx="1">
                  <c:v>Admin</c:v>
                </c:pt>
                <c:pt idx="2">
                  <c:v>St Michaels</c:v>
                </c:pt>
                <c:pt idx="3">
                  <c:v>RBWM</c:v>
                </c:pt>
                <c:pt idx="4">
                  <c:v>greens</c:v>
                </c:pt>
                <c:pt idx="5">
                  <c:v>insurance</c:v>
                </c:pt>
                <c:pt idx="6">
                  <c:v>youth</c:v>
                </c:pt>
                <c:pt idx="7">
                  <c:v>One off</c:v>
                </c:pt>
                <c:pt idx="8">
                  <c:v>web</c:v>
                </c:pt>
                <c:pt idx="9">
                  <c:v>hpss</c:v>
                </c:pt>
                <c:pt idx="10">
                  <c:v>bank charges</c:v>
                </c:pt>
                <c:pt idx="11">
                  <c:v>audit</c:v>
                </c:pt>
                <c:pt idx="12">
                  <c:v>Champney</c:v>
                </c:pt>
              </c:strCache>
            </c:strRef>
          </c:cat>
          <c:val>
            <c:numRef>
              <c:f>Budget!$C$35:$O$35</c:f>
              <c:numCache>
                <c:formatCode>0</c:formatCode>
                <c:ptCount val="13"/>
                <c:pt idx="0">
                  <c:v>9857.2199999999993</c:v>
                </c:pt>
                <c:pt idx="1">
                  <c:v>1576.25</c:v>
                </c:pt>
                <c:pt idx="2">
                  <c:v>572</c:v>
                </c:pt>
                <c:pt idx="3">
                  <c:v>1</c:v>
                </c:pt>
                <c:pt idx="4">
                  <c:v>11594.29</c:v>
                </c:pt>
                <c:pt idx="5">
                  <c:v>1423.42</c:v>
                </c:pt>
                <c:pt idx="6">
                  <c:v>1</c:v>
                </c:pt>
                <c:pt idx="7">
                  <c:v>1482.81</c:v>
                </c:pt>
                <c:pt idx="8">
                  <c:v>611</c:v>
                </c:pt>
                <c:pt idx="9">
                  <c:v>1</c:v>
                </c:pt>
                <c:pt idx="10">
                  <c:v>72</c:v>
                </c:pt>
                <c:pt idx="11">
                  <c:v>550</c:v>
                </c:pt>
                <c:pt idx="12">
                  <c:v>705.13</c:v>
                </c:pt>
              </c:numCache>
            </c:numRef>
          </c:val>
        </c:ser>
        <c:ser>
          <c:idx val="2"/>
          <c:order val="2"/>
          <c:tx>
            <c:v>budget 18/19</c:v>
          </c:tx>
          <c:spPr>
            <a:solidFill>
              <a:srgbClr val="9BBB59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Budget!$C$33:$O$33</c:f>
              <c:strCache>
                <c:ptCount val="13"/>
                <c:pt idx="0">
                  <c:v>clerk</c:v>
                </c:pt>
                <c:pt idx="1">
                  <c:v>Admin</c:v>
                </c:pt>
                <c:pt idx="2">
                  <c:v>St Michaels</c:v>
                </c:pt>
                <c:pt idx="3">
                  <c:v>RBWM</c:v>
                </c:pt>
                <c:pt idx="4">
                  <c:v>greens</c:v>
                </c:pt>
                <c:pt idx="5">
                  <c:v>insurance</c:v>
                </c:pt>
                <c:pt idx="6">
                  <c:v>youth</c:v>
                </c:pt>
                <c:pt idx="7">
                  <c:v>One off</c:v>
                </c:pt>
                <c:pt idx="8">
                  <c:v>web</c:v>
                </c:pt>
                <c:pt idx="9">
                  <c:v>hpss</c:v>
                </c:pt>
                <c:pt idx="10">
                  <c:v>bank charges</c:v>
                </c:pt>
                <c:pt idx="11">
                  <c:v>audit</c:v>
                </c:pt>
                <c:pt idx="12">
                  <c:v>Champney</c:v>
                </c:pt>
              </c:strCache>
            </c:strRef>
          </c:cat>
          <c:val>
            <c:numRef>
              <c:f>Budget!$C$36:$O$36</c:f>
              <c:numCache>
                <c:formatCode>0</c:formatCode>
                <c:ptCount val="13"/>
                <c:pt idx="0">
                  <c:v>8000</c:v>
                </c:pt>
                <c:pt idx="1">
                  <c:v>1600</c:v>
                </c:pt>
                <c:pt idx="2">
                  <c:v>200</c:v>
                </c:pt>
                <c:pt idx="3">
                  <c:v>1</c:v>
                </c:pt>
                <c:pt idx="4">
                  <c:v>9335</c:v>
                </c:pt>
                <c:pt idx="5">
                  <c:v>3400</c:v>
                </c:pt>
                <c:pt idx="6">
                  <c:v>700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72</c:v>
                </c:pt>
                <c:pt idx="11">
                  <c:v>500</c:v>
                </c:pt>
                <c:pt idx="12">
                  <c:v>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98080"/>
        <c:axId val="110412160"/>
      </c:barChart>
      <c:catAx>
        <c:axId val="110398080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10412160"/>
        <c:crosses val="autoZero"/>
        <c:auto val="1"/>
        <c:lblAlgn val="ctr"/>
        <c:lblOffset val="100"/>
        <c:noMultiLvlLbl val="1"/>
      </c:catAx>
      <c:valAx>
        <c:axId val="110412160"/>
        <c:scaling>
          <c:logBase val="10"/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103980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295200</xdr:colOff>
      <xdr:row>38</xdr:row>
      <xdr:rowOff>9360</xdr:rowOff>
    </xdr:from>
    <xdr:to>
      <xdr:col>11</xdr:col>
      <xdr:colOff>266400</xdr:colOff>
      <xdr:row>52</xdr:row>
      <xdr:rowOff>85320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2"/>
  <sheetViews>
    <sheetView topLeftCell="B1" zoomScaleNormal="100" workbookViewId="0">
      <pane ySplit="5" topLeftCell="A33" activePane="bottomLeft" state="frozen"/>
      <selection activeCell="H1" sqref="H1"/>
      <selection pane="bottomLeft" activeCell="L16" sqref="L16:L36"/>
    </sheetView>
  </sheetViews>
  <sheetFormatPr defaultRowHeight="15" x14ac:dyDescent="0.25"/>
  <cols>
    <col min="1" max="1" width="9.140625" style="1" customWidth="1"/>
    <col min="2" max="2" width="29.7109375" style="2" customWidth="1"/>
    <col min="3" max="3" width="10.42578125" style="3" customWidth="1"/>
    <col min="4" max="4" width="6.140625" style="4" customWidth="1"/>
    <col min="5" max="5" width="11.5703125" style="5" customWidth="1"/>
    <col min="6" max="6" width="8.28515625" style="1" customWidth="1"/>
    <col min="7" max="7" width="12.42578125" style="2" customWidth="1"/>
    <col min="8" max="8" width="11.42578125" style="2"/>
    <col min="9" max="9" width="9.85546875" style="2" customWidth="1"/>
    <col min="10" max="11" width="8.7109375" style="2" customWidth="1"/>
    <col min="12" max="12" width="12.42578125" style="2" customWidth="1"/>
    <col min="13" max="13" width="10.42578125" style="2" customWidth="1"/>
    <col min="14" max="14" width="9.28515625" style="2" customWidth="1"/>
    <col min="15" max="15" width="11.7109375" style="2" customWidth="1"/>
    <col min="16" max="16" width="8.7109375" style="2" customWidth="1"/>
    <col min="17" max="17" width="9.85546875" style="2" customWidth="1"/>
    <col min="18" max="18" width="10" style="2" customWidth="1"/>
    <col min="19" max="22" width="8.7109375" style="2" customWidth="1"/>
    <col min="23" max="23" width="9.7109375" style="2" customWidth="1"/>
    <col min="24" max="24" width="8.7109375" style="2" customWidth="1"/>
    <col min="25" max="25" width="10.7109375" style="2" customWidth="1"/>
    <col min="26" max="26" width="8.7109375" style="2" customWidth="1"/>
    <col min="27" max="27" width="9.140625" style="6" customWidth="1"/>
    <col min="28" max="28" width="11.28515625" style="6" customWidth="1"/>
    <col min="29" max="29" width="9.140625" style="6" customWidth="1"/>
    <col min="30" max="30" width="11.28515625" style="6" customWidth="1"/>
    <col min="31" max="1025" width="9.140625" style="6" customWidth="1"/>
  </cols>
  <sheetData>
    <row r="1" spans="1:27" x14ac:dyDescent="0.25">
      <c r="B1" s="7" t="s">
        <v>0</v>
      </c>
    </row>
    <row r="2" spans="1:27" x14ac:dyDescent="0.25">
      <c r="B2" s="7"/>
    </row>
    <row r="3" spans="1:27" x14ac:dyDescent="0.25">
      <c r="B3" s="7"/>
      <c r="G3" s="8" t="s">
        <v>1</v>
      </c>
      <c r="H3" s="9"/>
      <c r="I3" s="9"/>
      <c r="J3" s="9"/>
      <c r="K3" s="9"/>
      <c r="L3" s="10" t="s">
        <v>2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7" ht="30" x14ac:dyDescent="0.25">
      <c r="A4" s="12" t="s">
        <v>3</v>
      </c>
      <c r="B4" s="13" t="s">
        <v>4</v>
      </c>
      <c r="C4" s="14" t="s">
        <v>5</v>
      </c>
      <c r="D4" s="15" t="s">
        <v>6</v>
      </c>
      <c r="E4" s="16" t="s">
        <v>7</v>
      </c>
      <c r="F4" s="17" t="s">
        <v>8</v>
      </c>
      <c r="G4" s="18" t="s">
        <v>9</v>
      </c>
      <c r="H4" s="19" t="s">
        <v>10</v>
      </c>
      <c r="I4" s="20" t="s">
        <v>11</v>
      </c>
      <c r="J4" s="20" t="s">
        <v>12</v>
      </c>
      <c r="K4" s="21" t="s">
        <v>13</v>
      </c>
      <c r="L4" s="22" t="s">
        <v>9</v>
      </c>
      <c r="M4" s="23" t="s">
        <v>14</v>
      </c>
      <c r="N4" s="24" t="s">
        <v>15</v>
      </c>
      <c r="O4" s="24" t="s">
        <v>16</v>
      </c>
      <c r="P4" s="24" t="s">
        <v>17</v>
      </c>
      <c r="Q4" s="24" t="s">
        <v>18</v>
      </c>
      <c r="R4" s="24" t="s">
        <v>19</v>
      </c>
      <c r="S4" s="24" t="s">
        <v>20</v>
      </c>
      <c r="T4" s="24" t="s">
        <v>21</v>
      </c>
      <c r="U4" s="24" t="s">
        <v>22</v>
      </c>
      <c r="V4" s="24" t="s">
        <v>23</v>
      </c>
      <c r="W4" s="25" t="s">
        <v>24</v>
      </c>
      <c r="X4" s="24" t="s">
        <v>25</v>
      </c>
      <c r="Y4" s="24" t="s">
        <v>26</v>
      </c>
      <c r="Z4" s="26" t="s">
        <v>27</v>
      </c>
    </row>
    <row r="5" spans="1:27" x14ac:dyDescent="0.25">
      <c r="A5" s="27">
        <v>42826</v>
      </c>
      <c r="B5" s="28" t="s">
        <v>28</v>
      </c>
      <c r="C5" s="29"/>
      <c r="D5" s="30"/>
      <c r="E5" s="31"/>
      <c r="F5" s="32"/>
      <c r="G5" s="33">
        <v>46360.51</v>
      </c>
      <c r="H5" s="34"/>
      <c r="I5" s="35"/>
      <c r="J5" s="35"/>
      <c r="K5" s="36"/>
      <c r="L5" s="37"/>
      <c r="M5" s="36"/>
      <c r="N5" s="36"/>
      <c r="O5" s="36"/>
      <c r="P5" s="36"/>
      <c r="Q5" s="36"/>
      <c r="R5" s="36"/>
      <c r="S5" s="36"/>
      <c r="T5" s="36"/>
      <c r="U5" s="36"/>
      <c r="V5" s="36"/>
      <c r="W5" s="35"/>
      <c r="X5" s="35"/>
      <c r="Y5" s="35"/>
      <c r="Z5" s="38"/>
    </row>
    <row r="6" spans="1:27" x14ac:dyDescent="0.25">
      <c r="A6" s="39"/>
      <c r="B6" s="40" t="s">
        <v>29</v>
      </c>
      <c r="C6" s="41"/>
      <c r="D6" s="4">
        <v>326</v>
      </c>
      <c r="E6" s="5">
        <v>125.71</v>
      </c>
      <c r="F6" s="1">
        <v>43199</v>
      </c>
      <c r="G6" s="2">
        <v>125.71</v>
      </c>
      <c r="H6" s="42"/>
      <c r="I6" s="43"/>
      <c r="J6" s="43"/>
      <c r="K6" s="44"/>
      <c r="L6" s="45"/>
      <c r="M6" s="46"/>
      <c r="N6" s="47"/>
      <c r="O6" s="47"/>
      <c r="P6" s="47"/>
      <c r="Q6" s="47"/>
      <c r="R6" s="47"/>
      <c r="S6" s="47"/>
      <c r="T6" s="47"/>
      <c r="U6" s="47"/>
      <c r="V6" s="47"/>
      <c r="W6" s="43"/>
      <c r="X6" s="43"/>
      <c r="Y6" s="43"/>
      <c r="Z6" s="48"/>
    </row>
    <row r="7" spans="1:27" x14ac:dyDescent="0.25">
      <c r="A7" s="39"/>
      <c r="B7" s="40" t="s">
        <v>29</v>
      </c>
      <c r="C7" s="41"/>
      <c r="D7" s="49">
        <v>497</v>
      </c>
      <c r="E7" s="50">
        <v>240</v>
      </c>
      <c r="F7" s="51">
        <v>43193</v>
      </c>
      <c r="G7" s="52">
        <v>240</v>
      </c>
      <c r="H7" s="42"/>
      <c r="I7" s="43"/>
      <c r="J7" s="43"/>
      <c r="K7" s="44"/>
      <c r="L7" s="45"/>
      <c r="M7" s="46"/>
      <c r="N7" s="47"/>
      <c r="O7" s="47"/>
      <c r="P7" s="47"/>
      <c r="Q7" s="47"/>
      <c r="R7" s="47"/>
      <c r="S7" s="47"/>
      <c r="T7" s="47"/>
      <c r="U7" s="47"/>
      <c r="V7" s="47"/>
      <c r="W7" s="43"/>
      <c r="X7" s="43"/>
      <c r="Y7" s="43"/>
      <c r="Z7" s="48"/>
    </row>
    <row r="8" spans="1:27" x14ac:dyDescent="0.25">
      <c r="A8" s="39"/>
      <c r="B8" s="40" t="s">
        <v>29</v>
      </c>
      <c r="C8" s="41"/>
      <c r="D8" s="49">
        <v>498</v>
      </c>
      <c r="E8" s="50">
        <v>94.8</v>
      </c>
      <c r="F8" s="51">
        <v>42829</v>
      </c>
      <c r="G8" s="52">
        <v>94.8</v>
      </c>
      <c r="H8" s="42"/>
      <c r="I8" s="43"/>
      <c r="J8" s="43"/>
      <c r="K8" s="44"/>
      <c r="L8" s="45"/>
      <c r="M8" s="46"/>
      <c r="N8" s="47"/>
      <c r="O8" s="47"/>
      <c r="P8" s="47"/>
      <c r="Q8" s="47"/>
      <c r="R8" s="47"/>
      <c r="S8" s="47"/>
      <c r="T8" s="47"/>
      <c r="U8" s="47"/>
      <c r="V8" s="47"/>
      <c r="W8" s="43"/>
      <c r="X8" s="43"/>
      <c r="Y8" s="43"/>
      <c r="Z8" s="48"/>
    </row>
    <row r="9" spans="1:27" s="6" customFormat="1" ht="14.25" x14ac:dyDescent="0.25">
      <c r="A9" s="39"/>
      <c r="C9" s="41"/>
      <c r="D9" s="49">
        <v>500</v>
      </c>
      <c r="E9" s="50">
        <v>108</v>
      </c>
      <c r="F9" s="51">
        <v>43196</v>
      </c>
      <c r="G9" s="52">
        <v>108</v>
      </c>
      <c r="H9" s="42"/>
      <c r="I9" s="43"/>
      <c r="J9" s="43"/>
      <c r="K9" s="44"/>
      <c r="L9" s="45"/>
      <c r="M9" s="46"/>
      <c r="N9" s="47"/>
      <c r="O9" s="47"/>
      <c r="P9" s="47"/>
      <c r="Q9" s="47"/>
      <c r="R9" s="47"/>
      <c r="S9" s="47"/>
      <c r="T9" s="47"/>
      <c r="U9" s="47"/>
      <c r="V9" s="47"/>
      <c r="W9" s="43"/>
      <c r="X9" s="43"/>
      <c r="Y9" s="43"/>
      <c r="Z9" s="48"/>
    </row>
    <row r="10" spans="1:27" x14ac:dyDescent="0.25">
      <c r="A10" s="27"/>
      <c r="B10" s="28"/>
      <c r="C10" s="29"/>
      <c r="D10" s="30"/>
      <c r="E10" s="31"/>
      <c r="F10" s="32"/>
      <c r="G10" s="33">
        <f>G5-G6-G7-G8-G9</f>
        <v>45792</v>
      </c>
      <c r="H10" s="42"/>
      <c r="I10" s="43"/>
      <c r="J10" s="43"/>
      <c r="K10" s="44"/>
      <c r="L10" s="45"/>
      <c r="M10" s="46"/>
      <c r="N10" s="47"/>
      <c r="O10" s="47"/>
      <c r="P10" s="47"/>
      <c r="Q10" s="47"/>
      <c r="R10" s="47"/>
      <c r="S10" s="47"/>
      <c r="T10" s="47"/>
      <c r="U10" s="47"/>
      <c r="V10" s="47"/>
      <c r="W10" s="43"/>
      <c r="X10" s="43"/>
      <c r="Y10" s="43"/>
      <c r="Z10" s="48"/>
    </row>
    <row r="11" spans="1:27" x14ac:dyDescent="0.25">
      <c r="A11" s="53">
        <v>43193</v>
      </c>
      <c r="B11" s="54" t="s">
        <v>30</v>
      </c>
      <c r="C11" s="55"/>
      <c r="D11" s="56"/>
      <c r="E11" s="57">
        <v>50</v>
      </c>
      <c r="F11" s="58">
        <v>43193</v>
      </c>
      <c r="G11" s="59">
        <v>50</v>
      </c>
      <c r="H11" s="60"/>
      <c r="I11" s="47"/>
      <c r="J11" s="47">
        <v>50</v>
      </c>
      <c r="K11" s="61"/>
      <c r="L11" s="62"/>
      <c r="M11" s="46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63"/>
      <c r="AA11" s="2"/>
    </row>
    <row r="12" spans="1:27" x14ac:dyDescent="0.25">
      <c r="A12" s="53"/>
      <c r="B12" s="54"/>
      <c r="C12" s="55"/>
      <c r="D12" s="56"/>
      <c r="E12" s="57"/>
      <c r="F12" s="58"/>
      <c r="G12" s="59"/>
      <c r="H12" s="60"/>
      <c r="I12" s="47"/>
      <c r="J12" s="47"/>
      <c r="K12" s="61"/>
      <c r="L12" s="62"/>
      <c r="M12" s="46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63"/>
      <c r="AA12" s="2"/>
    </row>
    <row r="13" spans="1:27" x14ac:dyDescent="0.25">
      <c r="A13" s="53">
        <v>43195</v>
      </c>
      <c r="B13" s="54" t="s">
        <v>17</v>
      </c>
      <c r="C13" s="55"/>
      <c r="D13" s="56"/>
      <c r="E13" s="57">
        <v>14215.77</v>
      </c>
      <c r="F13" s="58">
        <v>42830</v>
      </c>
      <c r="G13" s="59">
        <v>14215.77</v>
      </c>
      <c r="H13" s="60">
        <v>14215.77</v>
      </c>
      <c r="I13" s="47"/>
      <c r="J13" s="47"/>
      <c r="K13" s="61"/>
      <c r="L13" s="62"/>
      <c r="M13" s="46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63"/>
      <c r="AA13" s="2"/>
    </row>
    <row r="14" spans="1:27" x14ac:dyDescent="0.25">
      <c r="A14" s="53"/>
      <c r="B14" s="54" t="s">
        <v>17</v>
      </c>
      <c r="C14" s="55"/>
      <c r="D14" s="56"/>
      <c r="E14" s="57"/>
      <c r="F14" s="58">
        <v>43202</v>
      </c>
      <c r="G14" s="59">
        <v>2364</v>
      </c>
      <c r="H14" s="60"/>
      <c r="I14" s="47">
        <v>2364</v>
      </c>
      <c r="J14" s="47"/>
      <c r="K14" s="61"/>
      <c r="L14" s="62"/>
      <c r="M14" s="46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63"/>
      <c r="AA14" s="2"/>
    </row>
    <row r="15" spans="1:27" x14ac:dyDescent="0.25">
      <c r="A15" s="53"/>
      <c r="B15" s="54"/>
      <c r="C15" s="55"/>
      <c r="D15" s="56"/>
      <c r="E15" s="57"/>
      <c r="F15" s="58"/>
      <c r="G15" s="59"/>
      <c r="H15" s="60"/>
      <c r="I15" s="47"/>
      <c r="J15" s="47"/>
      <c r="K15" s="61"/>
      <c r="L15" s="62"/>
      <c r="M15" s="46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63"/>
      <c r="AA15" s="2"/>
    </row>
    <row r="16" spans="1:27" x14ac:dyDescent="0.25">
      <c r="A16" s="53">
        <v>43207</v>
      </c>
      <c r="B16" s="64" t="s">
        <v>31</v>
      </c>
      <c r="C16" s="55"/>
      <c r="D16" s="56">
        <v>327</v>
      </c>
      <c r="E16" s="57">
        <v>334.56</v>
      </c>
      <c r="F16" s="58">
        <v>43214</v>
      </c>
      <c r="G16" s="59"/>
      <c r="H16" s="60"/>
      <c r="I16" s="47"/>
      <c r="J16" s="47"/>
      <c r="K16" s="61"/>
      <c r="L16" s="62">
        <v>334.56</v>
      </c>
      <c r="M16" s="46"/>
      <c r="N16" s="47">
        <v>334.56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63"/>
      <c r="AA16" s="2"/>
    </row>
    <row r="17" spans="1:30" x14ac:dyDescent="0.25">
      <c r="A17" s="53">
        <v>43207</v>
      </c>
      <c r="B17" s="64" t="s">
        <v>32</v>
      </c>
      <c r="C17" s="55"/>
      <c r="D17" s="56">
        <v>328</v>
      </c>
      <c r="E17" s="57">
        <v>873.1</v>
      </c>
      <c r="F17" s="58">
        <v>43214</v>
      </c>
      <c r="G17" s="59"/>
      <c r="H17" s="60"/>
      <c r="I17" s="47"/>
      <c r="J17" s="47"/>
      <c r="K17" s="61"/>
      <c r="L17" s="62">
        <v>873.1</v>
      </c>
      <c r="M17" s="46">
        <v>873.1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63"/>
      <c r="AA17" s="2"/>
    </row>
    <row r="18" spans="1:30" x14ac:dyDescent="0.25">
      <c r="A18" s="53">
        <v>43207</v>
      </c>
      <c r="B18" s="64" t="s">
        <v>33</v>
      </c>
      <c r="C18" s="55"/>
      <c r="D18" s="56">
        <v>329</v>
      </c>
      <c r="E18" s="57">
        <v>218</v>
      </c>
      <c r="F18" s="58">
        <v>43215</v>
      </c>
      <c r="G18" s="59"/>
      <c r="H18" s="60"/>
      <c r="I18" s="47"/>
      <c r="J18" s="47"/>
      <c r="K18" s="61"/>
      <c r="L18" s="62">
        <v>218</v>
      </c>
      <c r="M18" s="46">
        <v>218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63"/>
      <c r="AA18" s="2"/>
    </row>
    <row r="19" spans="1:30" x14ac:dyDescent="0.25">
      <c r="A19" s="53">
        <v>43207</v>
      </c>
      <c r="B19" s="64" t="s">
        <v>34</v>
      </c>
      <c r="C19" s="55">
        <v>2256</v>
      </c>
      <c r="D19" s="56">
        <v>330</v>
      </c>
      <c r="E19" s="57">
        <v>186</v>
      </c>
      <c r="F19" s="58">
        <v>43224</v>
      </c>
      <c r="G19" s="59"/>
      <c r="H19" s="60"/>
      <c r="I19" s="47"/>
      <c r="J19" s="47"/>
      <c r="K19" s="61"/>
      <c r="L19" s="62">
        <v>186</v>
      </c>
      <c r="M19" s="46"/>
      <c r="N19" s="47"/>
      <c r="O19" s="47"/>
      <c r="P19" s="47"/>
      <c r="Q19" s="47">
        <v>155</v>
      </c>
      <c r="R19" s="47"/>
      <c r="S19" s="47"/>
      <c r="T19" s="47"/>
      <c r="U19" s="47"/>
      <c r="V19" s="47"/>
      <c r="W19" s="47"/>
      <c r="X19" s="47"/>
      <c r="Y19" s="47"/>
      <c r="Z19" s="63">
        <v>31</v>
      </c>
      <c r="AA19" s="65" t="s">
        <v>35</v>
      </c>
    </row>
    <row r="20" spans="1:30" x14ac:dyDescent="0.25">
      <c r="A20" s="53">
        <v>43207</v>
      </c>
      <c r="B20" s="64" t="s">
        <v>36</v>
      </c>
      <c r="C20" s="55">
        <v>2486</v>
      </c>
      <c r="D20" s="56">
        <v>331</v>
      </c>
      <c r="E20" s="57"/>
      <c r="F20" s="58"/>
      <c r="G20" s="59"/>
      <c r="H20" s="60"/>
      <c r="I20" s="47"/>
      <c r="J20" s="47"/>
      <c r="K20" s="61"/>
      <c r="L20" s="62"/>
      <c r="M20" s="46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63"/>
    </row>
    <row r="21" spans="1:30" x14ac:dyDescent="0.25">
      <c r="A21" s="53">
        <v>43207</v>
      </c>
      <c r="B21" s="64" t="s">
        <v>37</v>
      </c>
      <c r="C21" s="55">
        <v>8596</v>
      </c>
      <c r="D21" s="56">
        <v>332</v>
      </c>
      <c r="E21" s="57">
        <v>432</v>
      </c>
      <c r="F21" s="58">
        <v>43213</v>
      </c>
      <c r="G21" s="59"/>
      <c r="H21" s="60"/>
      <c r="I21" s="47"/>
      <c r="J21" s="47"/>
      <c r="K21" s="61"/>
      <c r="L21" s="62">
        <v>432</v>
      </c>
      <c r="M21" s="46"/>
      <c r="N21" s="47">
        <v>360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63">
        <v>72</v>
      </c>
      <c r="AA21" s="2"/>
      <c r="AD21" s="6">
        <v>824115754</v>
      </c>
    </row>
    <row r="22" spans="1:30" x14ac:dyDescent="0.25">
      <c r="A22" s="53">
        <v>43207</v>
      </c>
      <c r="B22" s="64" t="s">
        <v>38</v>
      </c>
      <c r="C22" s="55">
        <v>30955866</v>
      </c>
      <c r="D22" s="56">
        <v>333</v>
      </c>
      <c r="E22" s="57">
        <v>1510.44</v>
      </c>
      <c r="F22" s="58">
        <v>43216</v>
      </c>
      <c r="G22" s="59"/>
      <c r="H22" s="60"/>
      <c r="I22" s="47"/>
      <c r="J22" s="47"/>
      <c r="K22" s="61"/>
      <c r="L22" s="62">
        <v>1510.44</v>
      </c>
      <c r="M22" s="46"/>
      <c r="N22" s="47"/>
      <c r="O22" s="47"/>
      <c r="P22" s="47"/>
      <c r="Q22" s="47"/>
      <c r="R22" s="47">
        <v>1423.42</v>
      </c>
      <c r="S22" s="47"/>
      <c r="T22" s="47"/>
      <c r="U22" s="47"/>
      <c r="V22" s="47"/>
      <c r="W22" s="47"/>
      <c r="X22" s="47"/>
      <c r="Y22" s="47"/>
      <c r="Z22" s="63">
        <v>87.02</v>
      </c>
      <c r="AA22" s="2" t="s">
        <v>39</v>
      </c>
      <c r="AD22" s="6">
        <v>107831677</v>
      </c>
    </row>
    <row r="23" spans="1:30" x14ac:dyDescent="0.25">
      <c r="A23" s="53">
        <v>43207</v>
      </c>
      <c r="B23" s="64" t="s">
        <v>40</v>
      </c>
      <c r="C23" s="55" t="s">
        <v>41</v>
      </c>
      <c r="D23" s="56">
        <v>334</v>
      </c>
      <c r="E23" s="57">
        <v>18.600000000000001</v>
      </c>
      <c r="F23" s="58">
        <v>43241</v>
      </c>
      <c r="G23" s="59"/>
      <c r="H23" s="60"/>
      <c r="I23" s="47"/>
      <c r="J23" s="47"/>
      <c r="K23" s="61"/>
      <c r="L23" s="62">
        <v>18.600000000000001</v>
      </c>
      <c r="M23" s="46"/>
      <c r="N23" s="47"/>
      <c r="O23" s="47"/>
      <c r="P23" s="47"/>
      <c r="Q23" s="47"/>
      <c r="R23" s="47"/>
      <c r="S23" s="47"/>
      <c r="T23" s="47">
        <v>15.5</v>
      </c>
      <c r="U23" s="47"/>
      <c r="V23" s="47"/>
      <c r="W23" s="47"/>
      <c r="X23" s="47"/>
      <c r="Y23" s="47"/>
      <c r="Z23" s="63">
        <v>3.1</v>
      </c>
      <c r="AA23" s="2" t="s">
        <v>42</v>
      </c>
    </row>
    <row r="24" spans="1:30" x14ac:dyDescent="0.25">
      <c r="A24" s="53">
        <v>43207</v>
      </c>
      <c r="B24" s="64" t="s">
        <v>43</v>
      </c>
      <c r="C24" s="55">
        <v>18190014</v>
      </c>
      <c r="D24" s="56">
        <v>335</v>
      </c>
      <c r="E24" s="57">
        <v>105</v>
      </c>
      <c r="F24" s="58">
        <v>43221</v>
      </c>
      <c r="G24" s="59"/>
      <c r="H24" s="60"/>
      <c r="I24" s="47"/>
      <c r="J24" s="47"/>
      <c r="K24" s="61"/>
      <c r="L24" s="62">
        <v>105</v>
      </c>
      <c r="M24" s="46"/>
      <c r="N24" s="47"/>
      <c r="O24" s="47"/>
      <c r="P24" s="47"/>
      <c r="Q24" s="47"/>
      <c r="R24" s="47"/>
      <c r="S24" s="47"/>
      <c r="T24" s="47">
        <v>105</v>
      </c>
      <c r="U24" s="47"/>
      <c r="V24" s="47"/>
      <c r="W24" s="47"/>
      <c r="X24" s="47"/>
      <c r="Y24" s="47"/>
      <c r="Z24" s="63"/>
      <c r="AA24" s="2"/>
    </row>
    <row r="25" spans="1:30" x14ac:dyDescent="0.25">
      <c r="A25" s="53">
        <v>43207</v>
      </c>
      <c r="B25" s="64" t="s">
        <v>44</v>
      </c>
      <c r="C25" s="55">
        <v>104017</v>
      </c>
      <c r="D25" s="56">
        <v>336</v>
      </c>
      <c r="E25" s="57">
        <v>686.4</v>
      </c>
      <c r="F25" s="58">
        <v>43220</v>
      </c>
      <c r="G25" s="59"/>
      <c r="H25" s="60"/>
      <c r="I25" s="47"/>
      <c r="J25" s="47"/>
      <c r="K25" s="61"/>
      <c r="L25" s="62">
        <v>686.4</v>
      </c>
      <c r="M25" s="46"/>
      <c r="N25" s="47"/>
      <c r="O25" s="47">
        <v>572</v>
      </c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63">
        <v>114.4</v>
      </c>
      <c r="AA25" s="2" t="s">
        <v>45</v>
      </c>
    </row>
    <row r="26" spans="1:30" x14ac:dyDescent="0.25">
      <c r="A26" s="53">
        <v>43207</v>
      </c>
      <c r="B26" s="64" t="s">
        <v>37</v>
      </c>
      <c r="C26" s="55">
        <v>8601</v>
      </c>
      <c r="D26" s="56">
        <v>337</v>
      </c>
      <c r="E26" s="57">
        <v>432</v>
      </c>
      <c r="F26" s="58">
        <v>43213</v>
      </c>
      <c r="G26" s="59"/>
      <c r="H26" s="60"/>
      <c r="I26" s="47"/>
      <c r="J26" s="47"/>
      <c r="K26" s="61"/>
      <c r="L26" s="62">
        <v>432</v>
      </c>
      <c r="M26" s="46"/>
      <c r="N26" s="47">
        <v>360</v>
      </c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63">
        <v>72</v>
      </c>
      <c r="AA26" s="2"/>
    </row>
    <row r="27" spans="1:30" x14ac:dyDescent="0.25">
      <c r="A27" s="53">
        <v>43207</v>
      </c>
      <c r="B27" s="64" t="s">
        <v>46</v>
      </c>
      <c r="C27" s="55">
        <v>6216428</v>
      </c>
      <c r="D27" s="56">
        <v>338</v>
      </c>
      <c r="E27" s="57">
        <v>86.95</v>
      </c>
      <c r="F27" s="58">
        <v>43214</v>
      </c>
      <c r="G27" s="59"/>
      <c r="H27" s="60"/>
      <c r="I27" s="47"/>
      <c r="J27" s="47"/>
      <c r="K27" s="61"/>
      <c r="L27" s="62">
        <v>86.95</v>
      </c>
      <c r="M27" s="46"/>
      <c r="N27" s="47">
        <v>72.459999999999994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63">
        <v>14.49</v>
      </c>
      <c r="AA27" s="2" t="s">
        <v>47</v>
      </c>
      <c r="AD27" s="6" t="s">
        <v>48</v>
      </c>
    </row>
    <row r="28" spans="1:30" x14ac:dyDescent="0.25">
      <c r="A28" s="53">
        <v>43207</v>
      </c>
      <c r="B28" s="64" t="s">
        <v>46</v>
      </c>
      <c r="C28" s="55"/>
      <c r="D28" s="56">
        <v>339</v>
      </c>
      <c r="E28" s="57">
        <v>35.85</v>
      </c>
      <c r="F28" s="58">
        <v>43214</v>
      </c>
      <c r="G28" s="59"/>
      <c r="H28" s="60"/>
      <c r="I28" s="47"/>
      <c r="J28" s="47"/>
      <c r="K28" s="61"/>
      <c r="L28" s="62">
        <v>35.85</v>
      </c>
      <c r="M28" s="46"/>
      <c r="N28" s="47">
        <v>33.36</v>
      </c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63">
        <v>2.4900000000000002</v>
      </c>
      <c r="AA28" s="2"/>
      <c r="AD28" s="6">
        <v>238554836</v>
      </c>
    </row>
    <row r="29" spans="1:30" x14ac:dyDescent="0.25">
      <c r="A29" s="53">
        <v>43235</v>
      </c>
      <c r="B29" s="54" t="s">
        <v>34</v>
      </c>
      <c r="C29" s="55">
        <v>2518</v>
      </c>
      <c r="D29" s="56">
        <v>340</v>
      </c>
      <c r="E29" s="57">
        <v>315</v>
      </c>
      <c r="F29" s="58">
        <v>43251</v>
      </c>
      <c r="G29" s="59"/>
      <c r="H29" s="60"/>
      <c r="I29" s="47"/>
      <c r="J29" s="47"/>
      <c r="K29" s="61"/>
      <c r="L29" s="62">
        <v>315</v>
      </c>
      <c r="M29" s="46"/>
      <c r="N29" s="47"/>
      <c r="O29" s="47"/>
      <c r="P29" s="47"/>
      <c r="Q29" s="47">
        <v>262.5</v>
      </c>
      <c r="R29" s="47"/>
      <c r="S29" s="47"/>
      <c r="T29" s="47"/>
      <c r="U29" s="47"/>
      <c r="V29" s="47"/>
      <c r="W29" s="47"/>
      <c r="X29" s="47"/>
      <c r="Y29" s="47"/>
      <c r="Z29" s="63">
        <v>52.5</v>
      </c>
      <c r="AA29" s="2"/>
    </row>
    <row r="30" spans="1:30" x14ac:dyDescent="0.25">
      <c r="A30" s="53">
        <v>43235</v>
      </c>
      <c r="B30" s="54" t="s">
        <v>49</v>
      </c>
      <c r="C30" s="55">
        <v>17392</v>
      </c>
      <c r="D30" s="56">
        <v>341</v>
      </c>
      <c r="E30" s="57">
        <v>667.8</v>
      </c>
      <c r="F30" s="58">
        <v>43251</v>
      </c>
      <c r="G30" s="59"/>
      <c r="H30" s="60"/>
      <c r="I30" s="47"/>
      <c r="J30" s="47"/>
      <c r="K30" s="61"/>
      <c r="L30" s="62">
        <v>667.8</v>
      </c>
      <c r="M30" s="46"/>
      <c r="N30" s="47"/>
      <c r="O30" s="47"/>
      <c r="P30" s="47"/>
      <c r="Q30" s="47">
        <v>556.5</v>
      </c>
      <c r="R30" s="47"/>
      <c r="S30" s="47"/>
      <c r="T30" s="47"/>
      <c r="U30" s="47"/>
      <c r="V30" s="47"/>
      <c r="W30" s="47"/>
      <c r="X30" s="47"/>
      <c r="Y30" s="47"/>
      <c r="Z30" s="63">
        <v>111.3</v>
      </c>
      <c r="AA30" s="2"/>
    </row>
    <row r="31" spans="1:30" x14ac:dyDescent="0.25">
      <c r="A31" s="53">
        <v>43235</v>
      </c>
      <c r="B31" s="54" t="s">
        <v>50</v>
      </c>
      <c r="C31" s="55">
        <v>18131</v>
      </c>
      <c r="D31" s="56">
        <v>342</v>
      </c>
      <c r="E31" s="57">
        <v>71.400000000000006</v>
      </c>
      <c r="F31" s="58">
        <v>43245</v>
      </c>
      <c r="G31" s="59"/>
      <c r="H31" s="60"/>
      <c r="I31" s="47"/>
      <c r="J31" s="47"/>
      <c r="K31" s="61"/>
      <c r="L31" s="62">
        <v>71.400000000000006</v>
      </c>
      <c r="M31" s="46"/>
      <c r="N31" s="47"/>
      <c r="O31" s="47"/>
      <c r="P31" s="47"/>
      <c r="Q31" s="47"/>
      <c r="R31" s="47"/>
      <c r="S31" s="47"/>
      <c r="T31" s="47">
        <v>59.5</v>
      </c>
      <c r="U31" s="47"/>
      <c r="V31" s="47"/>
      <c r="W31" s="47"/>
      <c r="X31" s="47"/>
      <c r="Y31" s="47"/>
      <c r="Z31" s="63">
        <v>11.9</v>
      </c>
      <c r="AA31" s="2"/>
    </row>
    <row r="32" spans="1:30" x14ac:dyDescent="0.25">
      <c r="A32" s="53">
        <v>43235</v>
      </c>
      <c r="B32" s="54" t="s">
        <v>34</v>
      </c>
      <c r="C32" s="55">
        <v>2493</v>
      </c>
      <c r="D32" s="56">
        <v>343</v>
      </c>
      <c r="E32" s="57">
        <v>273</v>
      </c>
      <c r="F32" s="58">
        <v>43251</v>
      </c>
      <c r="G32" s="59"/>
      <c r="H32" s="60"/>
      <c r="I32" s="47"/>
      <c r="J32" s="47"/>
      <c r="K32" s="61"/>
      <c r="L32" s="62">
        <v>273</v>
      </c>
      <c r="M32" s="46"/>
      <c r="N32" s="47"/>
      <c r="O32" s="47"/>
      <c r="P32" s="47"/>
      <c r="Q32" s="47">
        <v>227.5</v>
      </c>
      <c r="R32" s="47"/>
      <c r="S32" s="47"/>
      <c r="T32" s="47"/>
      <c r="U32" s="47"/>
      <c r="V32" s="47"/>
      <c r="W32" s="47"/>
      <c r="X32" s="47"/>
      <c r="Y32" s="47"/>
      <c r="Z32" s="63">
        <v>45.5</v>
      </c>
      <c r="AA32" s="2"/>
    </row>
    <row r="33" spans="1:28" x14ac:dyDescent="0.25">
      <c r="A33" s="53">
        <v>43235</v>
      </c>
      <c r="B33" s="54" t="s">
        <v>34</v>
      </c>
      <c r="C33" s="55">
        <v>2486</v>
      </c>
      <c r="D33" s="56">
        <v>344</v>
      </c>
      <c r="E33" s="57">
        <v>315</v>
      </c>
      <c r="F33" s="58">
        <v>43251</v>
      </c>
      <c r="G33" s="59"/>
      <c r="H33" s="60"/>
      <c r="I33" s="47"/>
      <c r="J33" s="47"/>
      <c r="K33" s="61"/>
      <c r="L33" s="62">
        <v>315</v>
      </c>
      <c r="M33" s="46"/>
      <c r="N33" s="47"/>
      <c r="O33" s="47"/>
      <c r="P33" s="47"/>
      <c r="Q33" s="47">
        <v>262.5</v>
      </c>
      <c r="R33" s="47"/>
      <c r="S33" s="47"/>
      <c r="T33" s="47"/>
      <c r="U33" s="47"/>
      <c r="V33" s="47"/>
      <c r="W33" s="47"/>
      <c r="X33" s="47"/>
      <c r="Y33" s="47"/>
      <c r="Z33" s="63">
        <v>52.5</v>
      </c>
      <c r="AA33" s="2"/>
    </row>
    <row r="34" spans="1:28" x14ac:dyDescent="0.25">
      <c r="A34" s="53">
        <v>43235</v>
      </c>
      <c r="B34" s="54" t="s">
        <v>51</v>
      </c>
      <c r="C34" s="55"/>
      <c r="D34" s="56">
        <v>345</v>
      </c>
      <c r="E34" s="57">
        <v>159.6</v>
      </c>
      <c r="F34" s="58">
        <v>43250</v>
      </c>
      <c r="G34" s="59"/>
      <c r="H34" s="60"/>
      <c r="I34" s="47"/>
      <c r="J34" s="47"/>
      <c r="K34" s="61"/>
      <c r="L34" s="62">
        <v>159.6</v>
      </c>
      <c r="M34" s="46">
        <v>159.6</v>
      </c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63"/>
      <c r="AB34" s="2"/>
    </row>
    <row r="35" spans="1:28" x14ac:dyDescent="0.25">
      <c r="A35" s="53">
        <v>43235</v>
      </c>
      <c r="B35" s="54" t="s">
        <v>46</v>
      </c>
      <c r="C35" s="55"/>
      <c r="D35" s="56">
        <v>346</v>
      </c>
      <c r="E35" s="57">
        <v>637.32000000000005</v>
      </c>
      <c r="F35" s="58">
        <v>43243</v>
      </c>
      <c r="G35" s="59"/>
      <c r="H35" s="60"/>
      <c r="I35" s="47"/>
      <c r="J35" s="47"/>
      <c r="K35" s="61"/>
      <c r="L35" s="62">
        <v>637.32000000000005</v>
      </c>
      <c r="M35" s="46">
        <v>637.32000000000005</v>
      </c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63"/>
    </row>
    <row r="36" spans="1:28" x14ac:dyDescent="0.25">
      <c r="A36" s="53">
        <v>43235</v>
      </c>
      <c r="B36" s="54" t="s">
        <v>52</v>
      </c>
      <c r="C36" s="55" t="s">
        <v>53</v>
      </c>
      <c r="D36" s="56">
        <v>347</v>
      </c>
      <c r="E36" s="57">
        <v>282.3</v>
      </c>
      <c r="F36" s="58">
        <v>43261</v>
      </c>
      <c r="G36" s="59"/>
      <c r="H36" s="60"/>
      <c r="I36" s="47"/>
      <c r="J36" s="47"/>
      <c r="K36" s="61"/>
      <c r="L36" s="62">
        <v>282.3</v>
      </c>
      <c r="M36" s="46"/>
      <c r="N36" s="47"/>
      <c r="O36" s="47"/>
      <c r="P36" s="47"/>
      <c r="Q36" s="47"/>
      <c r="R36" s="47"/>
      <c r="S36" s="47"/>
      <c r="T36" s="47">
        <v>235.25</v>
      </c>
      <c r="U36" s="47"/>
      <c r="V36" s="47"/>
      <c r="W36" s="47"/>
      <c r="X36" s="47"/>
      <c r="Y36" s="47"/>
      <c r="Z36" s="63">
        <v>47.05</v>
      </c>
    </row>
    <row r="37" spans="1:28" x14ac:dyDescent="0.25">
      <c r="A37" s="53"/>
      <c r="B37" s="54"/>
      <c r="C37" s="55"/>
      <c r="D37" s="56"/>
      <c r="E37" s="57"/>
      <c r="F37" s="58"/>
      <c r="G37" s="59"/>
      <c r="H37" s="60"/>
      <c r="I37" s="47"/>
      <c r="J37" s="47"/>
      <c r="K37" s="61"/>
      <c r="L37" s="62"/>
      <c r="M37" s="46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63"/>
    </row>
    <row r="38" spans="1:28" x14ac:dyDescent="0.25">
      <c r="A38" s="53"/>
      <c r="B38" s="61"/>
      <c r="C38" s="55"/>
      <c r="D38" s="56"/>
      <c r="E38" s="57"/>
      <c r="F38" s="58"/>
      <c r="G38" s="59"/>
      <c r="H38" s="60"/>
      <c r="I38" s="47"/>
      <c r="J38" s="47"/>
      <c r="K38" s="61"/>
      <c r="L38" s="62"/>
      <c r="M38" s="46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63"/>
    </row>
    <row r="39" spans="1:28" x14ac:dyDescent="0.25">
      <c r="A39" s="66"/>
      <c r="B39" s="67"/>
      <c r="C39" s="68"/>
      <c r="D39" s="69"/>
      <c r="E39" s="70"/>
      <c r="F39" s="71"/>
      <c r="G39" s="72"/>
      <c r="H39" s="60"/>
      <c r="I39" s="47"/>
      <c r="J39" s="47"/>
      <c r="K39" s="61"/>
      <c r="L39" s="62"/>
      <c r="M39" s="46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63"/>
    </row>
    <row r="40" spans="1:28" x14ac:dyDescent="0.25">
      <c r="A40" s="73">
        <v>42916</v>
      </c>
      <c r="B40" s="74" t="s">
        <v>54</v>
      </c>
      <c r="C40" s="75"/>
      <c r="D40" s="76"/>
      <c r="E40" s="77"/>
      <c r="F40" s="78"/>
      <c r="G40" s="79">
        <f>SUM(G10:G39)</f>
        <v>62421.770000000004</v>
      </c>
      <c r="H40" s="80">
        <f t="shared" ref="H40:Z40" si="0">SUM(H5:H39)</f>
        <v>14215.77</v>
      </c>
      <c r="I40" s="81">
        <f t="shared" si="0"/>
        <v>2364</v>
      </c>
      <c r="J40" s="81">
        <f t="shared" si="0"/>
        <v>50</v>
      </c>
      <c r="K40" s="82">
        <f t="shared" si="0"/>
        <v>0</v>
      </c>
      <c r="L40" s="83">
        <f t="shared" si="0"/>
        <v>7640.3200000000006</v>
      </c>
      <c r="M40" s="84">
        <f t="shared" si="0"/>
        <v>1888.02</v>
      </c>
      <c r="N40" s="84">
        <f t="shared" si="0"/>
        <v>1160.3799999999999</v>
      </c>
      <c r="O40" s="84">
        <f t="shared" si="0"/>
        <v>572</v>
      </c>
      <c r="P40" s="84">
        <f t="shared" si="0"/>
        <v>0</v>
      </c>
      <c r="Q40" s="84">
        <f t="shared" si="0"/>
        <v>1464</v>
      </c>
      <c r="R40" s="84">
        <f t="shared" si="0"/>
        <v>1423.42</v>
      </c>
      <c r="S40" s="84">
        <f t="shared" si="0"/>
        <v>0</v>
      </c>
      <c r="T40" s="84">
        <f t="shared" si="0"/>
        <v>415.25</v>
      </c>
      <c r="U40" s="84">
        <f t="shared" si="0"/>
        <v>0</v>
      </c>
      <c r="V40" s="84">
        <f t="shared" si="0"/>
        <v>0</v>
      </c>
      <c r="W40" s="85">
        <f t="shared" si="0"/>
        <v>0</v>
      </c>
      <c r="X40" s="85">
        <f t="shared" si="0"/>
        <v>0</v>
      </c>
      <c r="Y40" s="85">
        <f t="shared" si="0"/>
        <v>0</v>
      </c>
      <c r="Z40" s="86">
        <f t="shared" si="0"/>
        <v>717.24999999999989</v>
      </c>
      <c r="AA40" s="2"/>
    </row>
    <row r="41" spans="1:28" x14ac:dyDescent="0.25">
      <c r="A41" s="87">
        <v>42916</v>
      </c>
      <c r="B41" s="88" t="s">
        <v>55</v>
      </c>
      <c r="C41" s="89"/>
      <c r="D41" s="90"/>
      <c r="E41" s="91"/>
      <c r="F41" s="92"/>
      <c r="G41" s="33">
        <f>L40</f>
        <v>7640.3200000000006</v>
      </c>
      <c r="H41" s="93"/>
      <c r="I41" s="94"/>
      <c r="J41" s="94"/>
      <c r="K41" s="95"/>
      <c r="L41" s="96">
        <f>SUM(M40:Z40)</f>
        <v>7640.32</v>
      </c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8"/>
    </row>
    <row r="42" spans="1:28" x14ac:dyDescent="0.25">
      <c r="A42" s="99">
        <v>42916</v>
      </c>
      <c r="B42" s="100" t="s">
        <v>56</v>
      </c>
      <c r="C42" s="101"/>
      <c r="D42" s="102"/>
      <c r="E42" s="103"/>
      <c r="F42" s="104" t="s">
        <v>57</v>
      </c>
      <c r="G42" s="105">
        <f>G40-G41</f>
        <v>54781.450000000004</v>
      </c>
      <c r="H42" s="106">
        <f t="shared" ref="H42:Z42" si="1">H40</f>
        <v>14215.77</v>
      </c>
      <c r="I42" s="107">
        <f t="shared" si="1"/>
        <v>2364</v>
      </c>
      <c r="J42" s="107">
        <f t="shared" si="1"/>
        <v>50</v>
      </c>
      <c r="K42" s="100">
        <f t="shared" si="1"/>
        <v>0</v>
      </c>
      <c r="L42" s="108">
        <f t="shared" si="1"/>
        <v>7640.3200000000006</v>
      </c>
      <c r="M42" s="100">
        <f t="shared" si="1"/>
        <v>1888.02</v>
      </c>
      <c r="N42" s="100">
        <f t="shared" si="1"/>
        <v>1160.3799999999999</v>
      </c>
      <c r="O42" s="100">
        <f t="shared" si="1"/>
        <v>572</v>
      </c>
      <c r="P42" s="100">
        <f t="shared" si="1"/>
        <v>0</v>
      </c>
      <c r="Q42" s="100">
        <f t="shared" si="1"/>
        <v>1464</v>
      </c>
      <c r="R42" s="100">
        <f t="shared" si="1"/>
        <v>1423.42</v>
      </c>
      <c r="S42" s="100">
        <f t="shared" si="1"/>
        <v>0</v>
      </c>
      <c r="T42" s="100">
        <f t="shared" si="1"/>
        <v>415.25</v>
      </c>
      <c r="U42" s="100">
        <f t="shared" si="1"/>
        <v>0</v>
      </c>
      <c r="V42" s="100">
        <f t="shared" si="1"/>
        <v>0</v>
      </c>
      <c r="W42" s="107">
        <f t="shared" si="1"/>
        <v>0</v>
      </c>
      <c r="X42" s="107">
        <f t="shared" si="1"/>
        <v>0</v>
      </c>
      <c r="Y42" s="107">
        <f t="shared" si="1"/>
        <v>0</v>
      </c>
      <c r="Z42" s="109">
        <f t="shared" si="1"/>
        <v>717.24999999999989</v>
      </c>
    </row>
    <row r="43" spans="1:28" x14ac:dyDescent="0.25">
      <c r="A43" s="110"/>
      <c r="B43" s="111"/>
      <c r="C43" s="112"/>
      <c r="D43" s="113"/>
      <c r="E43" s="114"/>
      <c r="F43" s="110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</row>
    <row r="44" spans="1:28" s="116" customFormat="1" x14ac:dyDescent="0.25">
      <c r="A44" s="115"/>
      <c r="C44" s="117"/>
      <c r="D44" s="118"/>
      <c r="E44" s="119"/>
      <c r="F44" s="120"/>
      <c r="G44" s="111" t="s">
        <v>58</v>
      </c>
      <c r="H44" s="121">
        <f>SUM(H42:K42)</f>
        <v>16629.77</v>
      </c>
      <c r="I44" s="121"/>
      <c r="J44" s="121"/>
      <c r="K44" s="121"/>
      <c r="L44" s="111" t="s">
        <v>59</v>
      </c>
      <c r="M44" s="121">
        <f>SUM(M42:Z42)</f>
        <v>7640.32</v>
      </c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8" x14ac:dyDescent="0.25">
      <c r="A45" s="110"/>
      <c r="B45" s="122"/>
      <c r="C45" s="123"/>
      <c r="D45" s="113"/>
      <c r="E45" s="114"/>
      <c r="F45" s="110"/>
      <c r="G45" s="111"/>
      <c r="L45" s="111"/>
    </row>
    <row r="46" spans="1:28" x14ac:dyDescent="0.25">
      <c r="A46" s="110"/>
      <c r="B46" s="111" t="s">
        <v>60</v>
      </c>
      <c r="C46" s="123"/>
      <c r="D46" s="113"/>
      <c r="E46" s="114"/>
      <c r="F46" s="110"/>
      <c r="G46" s="111">
        <f>G10</f>
        <v>45792</v>
      </c>
      <c r="I46" s="2" t="s">
        <v>61</v>
      </c>
      <c r="J46" s="124"/>
      <c r="L46" s="2">
        <v>55063.75</v>
      </c>
    </row>
    <row r="47" spans="1:28" x14ac:dyDescent="0.25">
      <c r="A47" s="110"/>
      <c r="B47" s="122" t="s">
        <v>62</v>
      </c>
      <c r="C47" s="123"/>
      <c r="D47" s="113"/>
      <c r="E47" s="114"/>
      <c r="F47" s="110"/>
      <c r="G47" s="125">
        <f>H44</f>
        <v>16629.77</v>
      </c>
      <c r="I47" s="4" t="s">
        <v>63</v>
      </c>
      <c r="J47" s="124"/>
      <c r="L47" s="126">
        <v>0</v>
      </c>
    </row>
    <row r="48" spans="1:28" x14ac:dyDescent="0.25">
      <c r="B48" s="122"/>
      <c r="C48" s="123"/>
      <c r="G48" s="127">
        <f>SUM(G46:G47)</f>
        <v>62421.770000000004</v>
      </c>
      <c r="I48" s="4"/>
      <c r="J48" s="124"/>
      <c r="L48" s="127">
        <f>SUM(L46:L47)</f>
        <v>55063.75</v>
      </c>
    </row>
    <row r="49" spans="2:13" x14ac:dyDescent="0.25">
      <c r="B49" s="122" t="s">
        <v>64</v>
      </c>
      <c r="C49" s="123"/>
      <c r="G49" s="2">
        <f>L40</f>
        <v>7640.3200000000006</v>
      </c>
      <c r="I49" s="2" t="s">
        <v>65</v>
      </c>
      <c r="L49" s="2">
        <v>282.3</v>
      </c>
      <c r="M49" s="2" t="s">
        <v>66</v>
      </c>
    </row>
    <row r="50" spans="2:13" x14ac:dyDescent="0.25">
      <c r="B50" s="111" t="s">
        <v>67</v>
      </c>
      <c r="C50" s="123"/>
      <c r="G50" s="128">
        <f>G48-G49</f>
        <v>54781.450000000004</v>
      </c>
      <c r="L50" s="128">
        <f>L48-L49</f>
        <v>54781.45</v>
      </c>
      <c r="M50" s="127" t="s">
        <v>68</v>
      </c>
    </row>
    <row r="51" spans="2:13" x14ac:dyDescent="0.25">
      <c r="B51" s="122"/>
      <c r="C51" s="123"/>
    </row>
    <row r="52" spans="2:13" x14ac:dyDescent="0.25">
      <c r="L52" s="127">
        <f>L50-G50</f>
        <v>0</v>
      </c>
      <c r="M52" s="2" t="s">
        <v>69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5"/>
  <sheetViews>
    <sheetView zoomScale="75" zoomScaleNormal="75" workbookViewId="0">
      <pane ySplit="4" topLeftCell="A38" activePane="bottomLeft" state="frozen"/>
      <selection activeCell="I1" sqref="I1"/>
      <selection pane="bottomLeft" activeCell="L7" sqref="L7:L32"/>
    </sheetView>
  </sheetViews>
  <sheetFormatPr defaultRowHeight="15" x14ac:dyDescent="0.25"/>
  <cols>
    <col min="1" max="1" width="7.42578125" style="129" customWidth="1"/>
    <col min="2" max="2" width="29.7109375" style="130" customWidth="1"/>
    <col min="3" max="3" width="7.5703125" style="131" customWidth="1"/>
    <col min="4" max="4" width="8.28515625" style="131" customWidth="1"/>
    <col min="5" max="5" width="10.140625" style="132" customWidth="1"/>
    <col min="6" max="6" width="7.42578125" style="133" customWidth="1"/>
    <col min="7" max="7" width="12.42578125" style="130" customWidth="1"/>
    <col min="8" max="8" width="8.7109375" style="130" customWidth="1"/>
    <col min="9" max="9" width="9.28515625" style="130" customWidth="1"/>
    <col min="10" max="11" width="8.7109375" style="130" customWidth="1"/>
    <col min="12" max="12" width="12.42578125" style="130" customWidth="1"/>
    <col min="13" max="14" width="8.7109375" style="130" customWidth="1"/>
    <col min="15" max="15" width="12.7109375" style="130" customWidth="1"/>
    <col min="16" max="17" width="8.7109375" style="130" customWidth="1"/>
    <col min="18" max="18" width="11" style="130" customWidth="1"/>
    <col min="19" max="22" width="8.7109375" style="130" customWidth="1"/>
    <col min="23" max="23" width="9.140625" style="130" customWidth="1"/>
    <col min="24" max="24" width="8.7109375" style="130" customWidth="1"/>
    <col min="25" max="25" width="10.7109375" style="130" customWidth="1"/>
    <col min="26" max="26" width="8.7109375" style="130" customWidth="1"/>
    <col min="27" max="1025" width="9.140625" style="134" customWidth="1"/>
  </cols>
  <sheetData>
    <row r="1" spans="1:29" x14ac:dyDescent="0.25">
      <c r="B1" s="135" t="s">
        <v>0</v>
      </c>
    </row>
    <row r="2" spans="1:29" x14ac:dyDescent="0.25">
      <c r="B2" s="135"/>
    </row>
    <row r="3" spans="1:29" x14ac:dyDescent="0.25">
      <c r="B3" s="135"/>
      <c r="G3" s="136" t="s">
        <v>1</v>
      </c>
      <c r="H3" s="137"/>
      <c r="I3" s="137"/>
      <c r="J3" s="137"/>
      <c r="K3" s="137"/>
      <c r="L3" s="138" t="s">
        <v>2</v>
      </c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</row>
    <row r="4" spans="1:29" ht="30" x14ac:dyDescent="0.25">
      <c r="A4" s="12" t="s">
        <v>3</v>
      </c>
      <c r="B4" s="13" t="s">
        <v>4</v>
      </c>
      <c r="C4" s="140" t="s">
        <v>5</v>
      </c>
      <c r="D4" s="15" t="s">
        <v>70</v>
      </c>
      <c r="E4" s="141" t="s">
        <v>7</v>
      </c>
      <c r="F4" s="15" t="s">
        <v>8</v>
      </c>
      <c r="G4" s="18" t="s">
        <v>9</v>
      </c>
      <c r="H4" s="19" t="s">
        <v>10</v>
      </c>
      <c r="I4" s="20" t="s">
        <v>11</v>
      </c>
      <c r="J4" s="20" t="s">
        <v>12</v>
      </c>
      <c r="K4" s="21" t="s">
        <v>13</v>
      </c>
      <c r="L4" s="22" t="s">
        <v>9</v>
      </c>
      <c r="M4" s="23" t="s">
        <v>14</v>
      </c>
      <c r="N4" s="24" t="s">
        <v>15</v>
      </c>
      <c r="O4" s="24" t="s">
        <v>16</v>
      </c>
      <c r="P4" s="24" t="s">
        <v>17</v>
      </c>
      <c r="Q4" s="24" t="s">
        <v>18</v>
      </c>
      <c r="R4" s="24" t="s">
        <v>19</v>
      </c>
      <c r="S4" s="24" t="s">
        <v>20</v>
      </c>
      <c r="T4" s="24" t="s">
        <v>21</v>
      </c>
      <c r="U4" s="24" t="s">
        <v>22</v>
      </c>
      <c r="V4" s="24" t="s">
        <v>23</v>
      </c>
      <c r="W4" s="25" t="s">
        <v>24</v>
      </c>
      <c r="X4" s="24" t="s">
        <v>25</v>
      </c>
      <c r="Y4" s="24" t="s">
        <v>26</v>
      </c>
      <c r="Z4" s="26" t="s">
        <v>27</v>
      </c>
    </row>
    <row r="5" spans="1:29" x14ac:dyDescent="0.25">
      <c r="A5" s="142">
        <v>43282</v>
      </c>
      <c r="B5" s="143" t="s">
        <v>28</v>
      </c>
      <c r="C5" s="144"/>
      <c r="D5" s="145"/>
      <c r="E5" s="146"/>
      <c r="F5" s="147"/>
      <c r="G5" s="148">
        <f>'Apr - Jun 2018'!$G$42</f>
        <v>54781.450000000004</v>
      </c>
      <c r="H5" s="149">
        <f>'Apr - Jun 2018'!H42</f>
        <v>14215.77</v>
      </c>
      <c r="I5" s="150">
        <f>'Apr - Jun 2018'!I42</f>
        <v>2364</v>
      </c>
      <c r="J5" s="150">
        <f>'Apr - Jun 2018'!J42</f>
        <v>50</v>
      </c>
      <c r="K5" s="151">
        <f>'Apr - Jun 2018'!K42</f>
        <v>0</v>
      </c>
      <c r="L5" s="152">
        <f>'Apr - Jun 2018'!L42</f>
        <v>7640.3200000000006</v>
      </c>
      <c r="M5" s="151">
        <f>'Apr - Jun 2018'!M42</f>
        <v>1888.02</v>
      </c>
      <c r="N5" s="151">
        <f>'Apr - Jun 2018'!N42</f>
        <v>1160.3799999999999</v>
      </c>
      <c r="O5" s="151">
        <f>'Apr - Jun 2018'!O42</f>
        <v>572</v>
      </c>
      <c r="P5" s="151">
        <f>'Apr - Jun 2018'!P42</f>
        <v>0</v>
      </c>
      <c r="Q5" s="151">
        <f>'Apr - Jun 2018'!Q42</f>
        <v>1464</v>
      </c>
      <c r="R5" s="151">
        <f>'Apr - Jun 2018'!R42</f>
        <v>1423.42</v>
      </c>
      <c r="S5" s="151">
        <f>'Apr - Jun 2018'!S42</f>
        <v>0</v>
      </c>
      <c r="T5" s="151">
        <f>'Apr - Jun 2018'!T42</f>
        <v>415.25</v>
      </c>
      <c r="U5" s="151">
        <f>'Apr - Jun 2018'!U42</f>
        <v>0</v>
      </c>
      <c r="V5" s="151">
        <f>'Apr - Jun 2018'!V42</f>
        <v>0</v>
      </c>
      <c r="W5" s="150">
        <f>'Apr - Jun 2018'!W42</f>
        <v>0</v>
      </c>
      <c r="X5" s="150">
        <f>'Apr - Jun 2018'!X42</f>
        <v>0</v>
      </c>
      <c r="Y5" s="150">
        <f>'Apr - Jun 2018'!Y42</f>
        <v>0</v>
      </c>
      <c r="Z5" s="153">
        <f>'Apr - Jun 2018'!Z42</f>
        <v>717.24999999999989</v>
      </c>
    </row>
    <row r="6" spans="1:29" x14ac:dyDescent="0.25">
      <c r="A6" s="154"/>
      <c r="B6" s="155"/>
      <c r="C6" s="156"/>
      <c r="D6" s="157"/>
      <c r="E6" s="158"/>
      <c r="F6" s="159"/>
      <c r="G6" s="160"/>
      <c r="H6" s="161"/>
      <c r="I6" s="162"/>
      <c r="J6" s="162"/>
      <c r="K6" s="163"/>
      <c r="L6" s="164"/>
      <c r="M6" s="165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6"/>
      <c r="AC6" s="130"/>
    </row>
    <row r="7" spans="1:29" x14ac:dyDescent="0.25">
      <c r="A7" s="154">
        <v>43270</v>
      </c>
      <c r="B7" s="163" t="s">
        <v>71</v>
      </c>
      <c r="C7" s="156">
        <v>3220</v>
      </c>
      <c r="D7" s="157">
        <v>348</v>
      </c>
      <c r="E7" s="158">
        <v>516</v>
      </c>
      <c r="F7" s="167">
        <v>43285</v>
      </c>
      <c r="G7" s="160"/>
      <c r="H7" s="161"/>
      <c r="I7" s="162"/>
      <c r="J7" s="162"/>
      <c r="K7" s="163"/>
      <c r="L7" s="164">
        <v>516</v>
      </c>
      <c r="M7" s="165"/>
      <c r="N7" s="162"/>
      <c r="O7" s="162"/>
      <c r="P7" s="162"/>
      <c r="Q7" s="162"/>
      <c r="R7" s="162"/>
      <c r="S7" s="162"/>
      <c r="T7" s="162"/>
      <c r="U7" s="162">
        <v>430</v>
      </c>
      <c r="V7" s="162"/>
      <c r="W7" s="162"/>
      <c r="X7" s="162"/>
      <c r="Y7" s="162"/>
      <c r="Z7" s="166">
        <v>86</v>
      </c>
      <c r="AC7" s="130"/>
    </row>
    <row r="8" spans="1:29" x14ac:dyDescent="0.25">
      <c r="A8" s="154">
        <v>43270</v>
      </c>
      <c r="B8" s="163" t="s">
        <v>34</v>
      </c>
      <c r="C8" s="156">
        <v>2532</v>
      </c>
      <c r="D8" s="157">
        <v>349</v>
      </c>
      <c r="E8" s="158">
        <v>255</v>
      </c>
      <c r="F8" s="167">
        <v>43285</v>
      </c>
      <c r="G8" s="160"/>
      <c r="H8" s="161"/>
      <c r="I8" s="162"/>
      <c r="J8" s="162"/>
      <c r="K8" s="163"/>
      <c r="L8" s="164">
        <v>255</v>
      </c>
      <c r="M8" s="165"/>
      <c r="N8" s="162"/>
      <c r="O8" s="162"/>
      <c r="P8" s="162"/>
      <c r="Q8" s="162">
        <v>212.5</v>
      </c>
      <c r="R8" s="162"/>
      <c r="S8" s="162"/>
      <c r="T8" s="162"/>
      <c r="U8" s="162"/>
      <c r="V8" s="162"/>
      <c r="W8" s="162"/>
      <c r="X8" s="162"/>
      <c r="Y8" s="162"/>
      <c r="Z8" s="166">
        <v>42.5</v>
      </c>
      <c r="AC8" s="130"/>
    </row>
    <row r="9" spans="1:29" x14ac:dyDescent="0.25">
      <c r="A9" s="154">
        <v>43270</v>
      </c>
      <c r="B9" s="163" t="s">
        <v>34</v>
      </c>
      <c r="C9" s="156">
        <v>2558</v>
      </c>
      <c r="D9" s="157">
        <v>350</v>
      </c>
      <c r="E9" s="158">
        <v>759</v>
      </c>
      <c r="F9" s="167">
        <v>43285</v>
      </c>
      <c r="G9" s="160"/>
      <c r="H9" s="161"/>
      <c r="I9" s="162"/>
      <c r="J9" s="162"/>
      <c r="K9" s="163"/>
      <c r="L9" s="164">
        <v>759</v>
      </c>
      <c r="M9" s="165"/>
      <c r="N9" s="162"/>
      <c r="O9" s="162"/>
      <c r="P9" s="162"/>
      <c r="Q9" s="162">
        <v>632.5</v>
      </c>
      <c r="R9" s="162"/>
      <c r="S9" s="162"/>
      <c r="T9" s="162"/>
      <c r="U9" s="162"/>
      <c r="V9" s="162"/>
      <c r="W9" s="162"/>
      <c r="X9" s="162"/>
      <c r="Y9" s="162"/>
      <c r="Z9" s="166">
        <v>126.5</v>
      </c>
      <c r="AC9" s="130"/>
    </row>
    <row r="10" spans="1:29" x14ac:dyDescent="0.25">
      <c r="A10" s="154">
        <v>43270</v>
      </c>
      <c r="B10" s="163" t="s">
        <v>33</v>
      </c>
      <c r="C10" s="156" t="s">
        <v>72</v>
      </c>
      <c r="D10" s="157">
        <v>351</v>
      </c>
      <c r="E10" s="158">
        <v>159.19999999999999</v>
      </c>
      <c r="F10" s="167">
        <v>43278</v>
      </c>
      <c r="G10" s="160"/>
      <c r="H10" s="161"/>
      <c r="I10" s="162"/>
      <c r="J10" s="162"/>
      <c r="K10" s="163"/>
      <c r="L10" s="164">
        <v>159.19999999999999</v>
      </c>
      <c r="M10" s="165">
        <v>159.19999999999999</v>
      </c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6"/>
      <c r="AC10" s="130"/>
    </row>
    <row r="11" spans="1:29" x14ac:dyDescent="0.25">
      <c r="A11" s="154">
        <v>43270</v>
      </c>
      <c r="B11" s="163" t="s">
        <v>73</v>
      </c>
      <c r="C11" s="156" t="s">
        <v>72</v>
      </c>
      <c r="D11" s="157">
        <v>352</v>
      </c>
      <c r="E11" s="158">
        <v>637.72</v>
      </c>
      <c r="F11" s="167">
        <v>43278</v>
      </c>
      <c r="G11" s="160"/>
      <c r="H11" s="161"/>
      <c r="I11" s="162"/>
      <c r="J11" s="162"/>
      <c r="K11" s="163"/>
      <c r="L11" s="164">
        <v>637.72</v>
      </c>
      <c r="M11" s="165">
        <v>637.72</v>
      </c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6"/>
      <c r="AC11" s="130"/>
    </row>
    <row r="12" spans="1:29" x14ac:dyDescent="0.25">
      <c r="A12" s="154">
        <v>43270</v>
      </c>
      <c r="B12" s="163" t="s">
        <v>34</v>
      </c>
      <c r="C12" s="156">
        <v>2569</v>
      </c>
      <c r="D12" s="157">
        <v>353</v>
      </c>
      <c r="E12" s="158">
        <v>1015</v>
      </c>
      <c r="F12" s="167">
        <v>43285</v>
      </c>
      <c r="G12" s="160"/>
      <c r="H12" s="161"/>
      <c r="I12" s="162"/>
      <c r="J12" s="162"/>
      <c r="K12" s="163"/>
      <c r="L12" s="164">
        <v>1015</v>
      </c>
      <c r="M12" s="165"/>
      <c r="N12" s="162"/>
      <c r="O12" s="162"/>
      <c r="P12" s="162"/>
      <c r="Q12" s="162">
        <v>845.83</v>
      </c>
      <c r="R12" s="162"/>
      <c r="S12" s="162"/>
      <c r="T12" s="162"/>
      <c r="U12" s="162"/>
      <c r="V12" s="162"/>
      <c r="W12" s="162"/>
      <c r="X12" s="162"/>
      <c r="Y12" s="162"/>
      <c r="Z12" s="166">
        <v>169.17</v>
      </c>
      <c r="AC12" s="130"/>
    </row>
    <row r="13" spans="1:29" x14ac:dyDescent="0.25">
      <c r="A13" s="154">
        <v>43270</v>
      </c>
      <c r="B13" s="163" t="s">
        <v>71</v>
      </c>
      <c r="C13" s="156" t="s">
        <v>74</v>
      </c>
      <c r="D13" s="157">
        <v>354</v>
      </c>
      <c r="E13" s="158" t="s">
        <v>74</v>
      </c>
      <c r="F13" s="167"/>
      <c r="G13" s="160"/>
      <c r="H13" s="161"/>
      <c r="I13" s="162"/>
      <c r="J13" s="162"/>
      <c r="K13" s="163"/>
      <c r="L13" s="164"/>
      <c r="M13" s="165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6"/>
      <c r="AC13" s="130"/>
    </row>
    <row r="14" spans="1:29" x14ac:dyDescent="0.25">
      <c r="A14" s="154">
        <v>43270</v>
      </c>
      <c r="B14" s="163" t="s">
        <v>71</v>
      </c>
      <c r="C14" s="156">
        <v>3238</v>
      </c>
      <c r="D14" s="157">
        <v>355</v>
      </c>
      <c r="E14" s="158">
        <v>42</v>
      </c>
      <c r="F14" s="167">
        <v>43285</v>
      </c>
      <c r="G14" s="160"/>
      <c r="H14" s="161"/>
      <c r="I14" s="162"/>
      <c r="J14" s="162"/>
      <c r="K14" s="163"/>
      <c r="L14" s="164">
        <v>42</v>
      </c>
      <c r="M14" s="165"/>
      <c r="N14" s="162"/>
      <c r="O14" s="162"/>
      <c r="P14" s="162"/>
      <c r="Q14" s="162"/>
      <c r="R14" s="162"/>
      <c r="S14" s="162"/>
      <c r="T14" s="162"/>
      <c r="U14" s="162">
        <v>35</v>
      </c>
      <c r="V14" s="162"/>
      <c r="W14" s="162"/>
      <c r="X14" s="162"/>
      <c r="Y14" s="162"/>
      <c r="Z14" s="166">
        <v>7</v>
      </c>
      <c r="AC14" s="130"/>
    </row>
    <row r="15" spans="1:29" x14ac:dyDescent="0.25">
      <c r="A15" s="154">
        <v>43305</v>
      </c>
      <c r="B15" s="163" t="s">
        <v>34</v>
      </c>
      <c r="C15" s="156">
        <v>2582</v>
      </c>
      <c r="D15" s="157">
        <v>356</v>
      </c>
      <c r="E15" s="158">
        <v>255</v>
      </c>
      <c r="F15" s="167">
        <v>43342</v>
      </c>
      <c r="G15" s="160"/>
      <c r="H15" s="161"/>
      <c r="I15" s="162"/>
      <c r="J15" s="162"/>
      <c r="K15" s="163"/>
      <c r="L15" s="164">
        <v>255</v>
      </c>
      <c r="M15" s="165"/>
      <c r="N15" s="162"/>
      <c r="O15" s="162"/>
      <c r="P15" s="162"/>
      <c r="Q15" s="162">
        <v>212.5</v>
      </c>
      <c r="R15" s="162"/>
      <c r="S15" s="162"/>
      <c r="T15" s="162"/>
      <c r="U15" s="162"/>
      <c r="V15" s="162"/>
      <c r="W15" s="162"/>
      <c r="X15" s="162"/>
      <c r="Y15" s="162"/>
      <c r="Z15" s="166">
        <v>42.5</v>
      </c>
      <c r="AC15" s="130"/>
    </row>
    <row r="16" spans="1:29" x14ac:dyDescent="0.25">
      <c r="A16" s="154">
        <v>43305</v>
      </c>
      <c r="B16" s="163" t="s">
        <v>75</v>
      </c>
      <c r="C16" s="156" t="s">
        <v>76</v>
      </c>
      <c r="D16" s="157">
        <v>357</v>
      </c>
      <c r="E16" s="158">
        <v>159.19999999999999</v>
      </c>
      <c r="F16" s="167">
        <v>43313</v>
      </c>
      <c r="G16" s="160"/>
      <c r="H16" s="161"/>
      <c r="I16" s="162"/>
      <c r="J16" s="162"/>
      <c r="K16" s="163"/>
      <c r="L16" s="164">
        <v>159.19999999999999</v>
      </c>
      <c r="M16" s="165">
        <v>159.19999999999999</v>
      </c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6"/>
      <c r="AC16" s="130"/>
    </row>
    <row r="17" spans="1:29" x14ac:dyDescent="0.25">
      <c r="A17" s="154">
        <v>43305</v>
      </c>
      <c r="B17" s="163" t="s">
        <v>73</v>
      </c>
      <c r="C17" s="156" t="s">
        <v>76</v>
      </c>
      <c r="D17" s="157">
        <v>358</v>
      </c>
      <c r="E17" s="158">
        <v>637.72</v>
      </c>
      <c r="F17" s="167">
        <v>43311</v>
      </c>
      <c r="G17" s="160"/>
      <c r="H17" s="161"/>
      <c r="I17" s="162"/>
      <c r="J17" s="162"/>
      <c r="K17" s="163"/>
      <c r="L17" s="164">
        <v>637.72</v>
      </c>
      <c r="M17" s="165">
        <v>637.72</v>
      </c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6"/>
      <c r="AC17" s="130"/>
    </row>
    <row r="18" spans="1:29" x14ac:dyDescent="0.25">
      <c r="A18" s="154">
        <v>43305</v>
      </c>
      <c r="B18" s="163" t="s">
        <v>77</v>
      </c>
      <c r="C18" s="156" t="s">
        <v>78</v>
      </c>
      <c r="D18" s="157">
        <v>359</v>
      </c>
      <c r="E18" s="158">
        <v>420</v>
      </c>
      <c r="F18" s="167">
        <v>43325</v>
      </c>
      <c r="G18" s="160"/>
      <c r="H18" s="161"/>
      <c r="I18" s="162"/>
      <c r="J18" s="162"/>
      <c r="K18" s="163"/>
      <c r="L18" s="164">
        <v>420</v>
      </c>
      <c r="M18" s="165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>
        <v>350</v>
      </c>
      <c r="Y18" s="162"/>
      <c r="Z18" s="166">
        <v>70</v>
      </c>
      <c r="AC18" s="130"/>
    </row>
    <row r="19" spans="1:29" x14ac:dyDescent="0.25">
      <c r="A19" s="154">
        <v>43305</v>
      </c>
      <c r="B19" s="163" t="s">
        <v>34</v>
      </c>
      <c r="C19" s="156">
        <v>2603</v>
      </c>
      <c r="D19" s="157">
        <v>360</v>
      </c>
      <c r="E19" s="158">
        <v>315</v>
      </c>
      <c r="F19" s="167">
        <v>43342</v>
      </c>
      <c r="G19" s="160"/>
      <c r="H19" s="161"/>
      <c r="I19" s="162"/>
      <c r="J19" s="162"/>
      <c r="K19" s="163"/>
      <c r="L19" s="164">
        <v>315</v>
      </c>
      <c r="M19" s="165"/>
      <c r="N19" s="162"/>
      <c r="O19" s="162"/>
      <c r="P19" s="162"/>
      <c r="Q19" s="162">
        <v>262.5</v>
      </c>
      <c r="R19" s="162"/>
      <c r="S19" s="162"/>
      <c r="T19" s="162"/>
      <c r="U19" s="162"/>
      <c r="V19" s="162"/>
      <c r="W19" s="162"/>
      <c r="X19" s="162"/>
      <c r="Y19" s="162"/>
      <c r="Z19" s="166">
        <v>52.5</v>
      </c>
      <c r="AC19" s="130"/>
    </row>
    <row r="20" spans="1:29" x14ac:dyDescent="0.25">
      <c r="A20" s="154">
        <v>43279</v>
      </c>
      <c r="B20" s="163" t="s">
        <v>79</v>
      </c>
      <c r="C20" s="156"/>
      <c r="D20" s="157"/>
      <c r="E20" s="158">
        <v>35</v>
      </c>
      <c r="F20" s="167">
        <v>43279</v>
      </c>
      <c r="G20" s="160"/>
      <c r="H20" s="161"/>
      <c r="I20" s="162"/>
      <c r="J20" s="162"/>
      <c r="K20" s="163"/>
      <c r="L20" s="164">
        <v>35</v>
      </c>
      <c r="M20" s="165"/>
      <c r="N20" s="162"/>
      <c r="O20" s="162"/>
      <c r="P20" s="162"/>
      <c r="Q20" s="162"/>
      <c r="R20" s="162"/>
      <c r="S20" s="162"/>
      <c r="T20" s="162">
        <v>35</v>
      </c>
      <c r="U20" s="162"/>
      <c r="V20" s="162"/>
      <c r="W20" s="162"/>
      <c r="X20" s="162"/>
      <c r="Y20" s="162"/>
      <c r="Z20" s="166"/>
      <c r="AC20" s="130"/>
    </row>
    <row r="21" spans="1:29" s="168" customFormat="1" ht="14.25" x14ac:dyDescent="0.2">
      <c r="A21" s="154">
        <v>43281</v>
      </c>
      <c r="B21" s="163" t="s">
        <v>80</v>
      </c>
      <c r="C21" s="156"/>
      <c r="D21" s="157"/>
      <c r="E21" s="158">
        <v>18</v>
      </c>
      <c r="F21" s="167">
        <v>43281</v>
      </c>
      <c r="G21" s="160"/>
      <c r="H21" s="161"/>
      <c r="I21" s="162"/>
      <c r="J21" s="162"/>
      <c r="K21" s="163"/>
      <c r="L21" s="164">
        <v>18</v>
      </c>
      <c r="M21" s="165"/>
      <c r="N21" s="162"/>
      <c r="O21" s="162"/>
      <c r="P21" s="162"/>
      <c r="Q21" s="162"/>
      <c r="R21" s="162"/>
      <c r="S21" s="162"/>
      <c r="T21" s="162"/>
      <c r="U21" s="162"/>
      <c r="V21" s="162"/>
      <c r="W21" s="162">
        <v>18</v>
      </c>
      <c r="X21" s="162"/>
      <c r="Y21" s="162"/>
      <c r="Z21" s="166"/>
      <c r="AC21" s="130"/>
    </row>
    <row r="22" spans="1:29" s="168" customFormat="1" ht="14.25" x14ac:dyDescent="0.2">
      <c r="A22" s="154">
        <v>43315</v>
      </c>
      <c r="B22" s="163" t="s">
        <v>81</v>
      </c>
      <c r="C22" s="156"/>
      <c r="D22" s="157"/>
      <c r="E22" s="158">
        <v>343.24</v>
      </c>
      <c r="F22" s="167">
        <v>43315</v>
      </c>
      <c r="G22" s="160">
        <v>343.24</v>
      </c>
      <c r="H22" s="161"/>
      <c r="I22" s="162"/>
      <c r="J22" s="162"/>
      <c r="K22" s="163">
        <v>343.24</v>
      </c>
      <c r="L22" s="164"/>
      <c r="M22" s="165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6"/>
      <c r="AC22" s="130"/>
    </row>
    <row r="23" spans="1:29" x14ac:dyDescent="0.25">
      <c r="A23" s="154">
        <v>43361</v>
      </c>
      <c r="B23" s="163" t="s">
        <v>34</v>
      </c>
      <c r="C23" s="156">
        <v>2652</v>
      </c>
      <c r="D23" s="157">
        <v>361</v>
      </c>
      <c r="E23" s="158">
        <v>483</v>
      </c>
      <c r="F23" s="167">
        <v>43395</v>
      </c>
      <c r="G23" s="160"/>
      <c r="H23" s="161"/>
      <c r="I23" s="162"/>
      <c r="J23" s="162"/>
      <c r="K23" s="163"/>
      <c r="L23" s="164">
        <v>483</v>
      </c>
      <c r="M23" s="169"/>
      <c r="N23" s="170"/>
      <c r="O23" s="170"/>
      <c r="P23" s="170"/>
      <c r="Q23" s="170">
        <v>402.5</v>
      </c>
      <c r="R23" s="170"/>
      <c r="S23" s="170"/>
      <c r="T23" s="170"/>
      <c r="U23" s="170"/>
      <c r="V23" s="170"/>
      <c r="W23" s="170"/>
      <c r="X23" s="170"/>
      <c r="Y23" s="170"/>
      <c r="Z23" s="171">
        <v>80.5</v>
      </c>
      <c r="AC23" s="130"/>
    </row>
    <row r="24" spans="1:29" x14ac:dyDescent="0.25">
      <c r="A24" s="154">
        <v>43361</v>
      </c>
      <c r="B24" s="163" t="s">
        <v>82</v>
      </c>
      <c r="C24" s="156">
        <v>18655</v>
      </c>
      <c r="D24" s="157">
        <v>362</v>
      </c>
      <c r="E24" s="158">
        <v>115.68</v>
      </c>
      <c r="F24" s="167">
        <v>43374</v>
      </c>
      <c r="G24" s="160"/>
      <c r="H24" s="161"/>
      <c r="I24" s="162"/>
      <c r="J24" s="162"/>
      <c r="K24" s="163"/>
      <c r="L24" s="164">
        <v>115.68</v>
      </c>
      <c r="M24" s="169"/>
      <c r="N24" s="170"/>
      <c r="O24" s="170"/>
      <c r="P24" s="170"/>
      <c r="Q24" s="170"/>
      <c r="R24" s="170"/>
      <c r="S24" s="170"/>
      <c r="T24" s="170">
        <v>96.4</v>
      </c>
      <c r="U24" s="170"/>
      <c r="V24" s="170"/>
      <c r="W24" s="170"/>
      <c r="X24" s="170"/>
      <c r="Y24" s="170"/>
      <c r="Z24" s="171">
        <v>19.28</v>
      </c>
      <c r="AC24" s="130"/>
    </row>
    <row r="25" spans="1:29" x14ac:dyDescent="0.25">
      <c r="A25" s="154">
        <v>43361</v>
      </c>
      <c r="B25" s="163" t="s">
        <v>73</v>
      </c>
      <c r="C25" s="156" t="s">
        <v>83</v>
      </c>
      <c r="D25" s="157">
        <v>363</v>
      </c>
      <c r="E25" s="158">
        <v>637.32000000000005</v>
      </c>
      <c r="F25" s="167">
        <v>43367</v>
      </c>
      <c r="G25" s="160"/>
      <c r="H25" s="161"/>
      <c r="I25" s="162"/>
      <c r="J25" s="162"/>
      <c r="K25" s="163"/>
      <c r="L25" s="164">
        <v>637.32000000000005</v>
      </c>
      <c r="M25" s="169">
        <v>637.32000000000005</v>
      </c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1"/>
      <c r="AC25" s="130"/>
    </row>
    <row r="26" spans="1:29" x14ac:dyDescent="0.25">
      <c r="A26" s="154">
        <v>43361</v>
      </c>
      <c r="B26" s="163" t="s">
        <v>73</v>
      </c>
      <c r="C26" s="156" t="s">
        <v>83</v>
      </c>
      <c r="D26" s="157">
        <v>364</v>
      </c>
      <c r="E26" s="158">
        <v>159.6</v>
      </c>
      <c r="F26" s="167">
        <v>43370</v>
      </c>
      <c r="G26" s="160"/>
      <c r="H26" s="161"/>
      <c r="I26" s="162"/>
      <c r="J26" s="162"/>
      <c r="K26" s="163"/>
      <c r="L26" s="164">
        <v>159.6</v>
      </c>
      <c r="M26" s="169">
        <v>159.6</v>
      </c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1"/>
      <c r="AC26" s="130"/>
    </row>
    <row r="27" spans="1:29" x14ac:dyDescent="0.25">
      <c r="A27" s="154"/>
      <c r="B27" s="163"/>
      <c r="C27" s="156"/>
      <c r="D27" s="157">
        <v>365</v>
      </c>
      <c r="E27" s="158" t="s">
        <v>84</v>
      </c>
      <c r="F27" s="167"/>
      <c r="G27" s="160"/>
      <c r="H27" s="161"/>
      <c r="I27" s="162"/>
      <c r="J27" s="162"/>
      <c r="K27" s="163"/>
      <c r="L27" s="164"/>
      <c r="M27" s="169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1"/>
      <c r="AA27" s="130"/>
      <c r="AB27" s="130"/>
      <c r="AC27" s="130"/>
    </row>
    <row r="28" spans="1:29" x14ac:dyDescent="0.25">
      <c r="A28" s="172">
        <v>43361</v>
      </c>
      <c r="B28" s="163" t="s">
        <v>73</v>
      </c>
      <c r="C28" s="156" t="s">
        <v>85</v>
      </c>
      <c r="D28" s="157">
        <v>366</v>
      </c>
      <c r="E28" s="158">
        <v>637.72</v>
      </c>
      <c r="F28" s="167">
        <v>43367</v>
      </c>
      <c r="G28" s="160"/>
      <c r="H28" s="161"/>
      <c r="I28" s="162"/>
      <c r="J28" s="162"/>
      <c r="K28" s="163"/>
      <c r="L28" s="164">
        <v>637.72</v>
      </c>
      <c r="M28" s="165">
        <v>637.72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6"/>
      <c r="AC28" s="130"/>
    </row>
    <row r="29" spans="1:29" x14ac:dyDescent="0.25">
      <c r="A29" s="173">
        <v>43361</v>
      </c>
      <c r="B29" s="174" t="s">
        <v>73</v>
      </c>
      <c r="C29" s="175" t="s">
        <v>85</v>
      </c>
      <c r="D29" s="176">
        <v>367</v>
      </c>
      <c r="E29" s="177">
        <v>159.19999999999999</v>
      </c>
      <c r="F29" s="178">
        <v>43370</v>
      </c>
      <c r="G29" s="179"/>
      <c r="H29" s="161"/>
      <c r="I29" s="162"/>
      <c r="J29" s="162"/>
      <c r="K29" s="163"/>
      <c r="L29" s="180">
        <v>159.19999999999999</v>
      </c>
      <c r="M29" s="165">
        <v>159.19999999999999</v>
      </c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6"/>
      <c r="AC29" s="130"/>
    </row>
    <row r="30" spans="1:29" x14ac:dyDescent="0.25">
      <c r="A30" s="173">
        <v>43361</v>
      </c>
      <c r="B30" s="174" t="s">
        <v>34</v>
      </c>
      <c r="C30" s="175">
        <v>2685</v>
      </c>
      <c r="D30" s="176">
        <v>368</v>
      </c>
      <c r="E30" s="177">
        <v>255</v>
      </c>
      <c r="F30" s="178">
        <v>43395</v>
      </c>
      <c r="G30" s="179"/>
      <c r="H30" s="161"/>
      <c r="I30" s="162"/>
      <c r="J30" s="162"/>
      <c r="K30" s="163"/>
      <c r="L30" s="180">
        <v>255</v>
      </c>
      <c r="M30" s="165"/>
      <c r="N30" s="162"/>
      <c r="O30" s="162"/>
      <c r="P30" s="162"/>
      <c r="Q30" s="162">
        <v>212.5</v>
      </c>
      <c r="R30" s="162"/>
      <c r="S30" s="162"/>
      <c r="T30" s="162"/>
      <c r="U30" s="162"/>
      <c r="V30" s="162"/>
      <c r="W30" s="162"/>
      <c r="X30" s="162"/>
      <c r="Y30" s="162"/>
      <c r="Z30" s="166">
        <v>42.5</v>
      </c>
      <c r="AC30" s="130"/>
    </row>
    <row r="31" spans="1:29" x14ac:dyDescent="0.25">
      <c r="A31" s="173">
        <v>43370</v>
      </c>
      <c r="B31" s="174" t="s">
        <v>86</v>
      </c>
      <c r="C31" s="175"/>
      <c r="D31" s="176"/>
      <c r="E31" s="181">
        <v>12308.5</v>
      </c>
      <c r="F31" s="178">
        <v>43370</v>
      </c>
      <c r="G31" s="179">
        <v>12308.5</v>
      </c>
      <c r="H31" s="161">
        <v>12308.5</v>
      </c>
      <c r="I31" s="162"/>
      <c r="J31" s="162"/>
      <c r="K31" s="163"/>
      <c r="L31" s="180"/>
      <c r="M31" s="165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6"/>
      <c r="AC31" s="130"/>
    </row>
    <row r="32" spans="1:29" x14ac:dyDescent="0.25">
      <c r="A32" s="182">
        <v>43373</v>
      </c>
      <c r="B32" s="183" t="s">
        <v>87</v>
      </c>
      <c r="C32" s="184"/>
      <c r="D32" s="185"/>
      <c r="E32" s="186">
        <v>18</v>
      </c>
      <c r="F32" s="187">
        <v>43373</v>
      </c>
      <c r="G32" s="188">
        <v>18</v>
      </c>
      <c r="H32" s="161"/>
      <c r="I32" s="162"/>
      <c r="J32" s="162"/>
      <c r="K32" s="163"/>
      <c r="L32" s="189">
        <v>18</v>
      </c>
      <c r="M32" s="165"/>
      <c r="N32" s="162"/>
      <c r="O32" s="162"/>
      <c r="P32" s="162"/>
      <c r="Q32" s="162"/>
      <c r="R32" s="162"/>
      <c r="S32" s="162"/>
      <c r="T32" s="162"/>
      <c r="U32" s="162"/>
      <c r="V32" s="162"/>
      <c r="W32" s="162">
        <v>18</v>
      </c>
      <c r="X32" s="162"/>
      <c r="Y32" s="162"/>
      <c r="Z32" s="166"/>
      <c r="AC32" s="130"/>
    </row>
    <row r="33" spans="1:26" x14ac:dyDescent="0.25">
      <c r="A33" s="190">
        <v>43008</v>
      </c>
      <c r="B33" s="74" t="s">
        <v>88</v>
      </c>
      <c r="C33" s="191"/>
      <c r="D33" s="76"/>
      <c r="E33" s="192"/>
      <c r="F33" s="76"/>
      <c r="G33" s="79">
        <f t="shared" ref="G33:Z33" si="0">SUM(G5:G32)</f>
        <v>67451.19</v>
      </c>
      <c r="H33" s="80">
        <f t="shared" si="0"/>
        <v>26524.27</v>
      </c>
      <c r="I33" s="81">
        <f t="shared" si="0"/>
        <v>2364</v>
      </c>
      <c r="J33" s="81">
        <f t="shared" si="0"/>
        <v>50</v>
      </c>
      <c r="K33" s="82">
        <f t="shared" si="0"/>
        <v>343.24</v>
      </c>
      <c r="L33" s="83">
        <f t="shared" si="0"/>
        <v>15329.68</v>
      </c>
      <c r="M33" s="84">
        <f t="shared" si="0"/>
        <v>5075.7</v>
      </c>
      <c r="N33" s="84">
        <f t="shared" si="0"/>
        <v>1160.3799999999999</v>
      </c>
      <c r="O33" s="84">
        <f t="shared" si="0"/>
        <v>572</v>
      </c>
      <c r="P33" s="84">
        <f t="shared" si="0"/>
        <v>0</v>
      </c>
      <c r="Q33" s="84">
        <f t="shared" si="0"/>
        <v>4244.83</v>
      </c>
      <c r="R33" s="84">
        <f t="shared" si="0"/>
        <v>1423.42</v>
      </c>
      <c r="S33" s="84">
        <f t="shared" si="0"/>
        <v>0</v>
      </c>
      <c r="T33" s="84">
        <f t="shared" si="0"/>
        <v>546.65</v>
      </c>
      <c r="U33" s="84">
        <f t="shared" si="0"/>
        <v>465</v>
      </c>
      <c r="V33" s="84">
        <f t="shared" si="0"/>
        <v>0</v>
      </c>
      <c r="W33" s="85">
        <f t="shared" si="0"/>
        <v>36</v>
      </c>
      <c r="X33" s="85">
        <f t="shared" si="0"/>
        <v>350</v>
      </c>
      <c r="Y33" s="85">
        <f t="shared" si="0"/>
        <v>0</v>
      </c>
      <c r="Z33" s="86">
        <f t="shared" si="0"/>
        <v>1455.6999999999998</v>
      </c>
    </row>
    <row r="34" spans="1:26" x14ac:dyDescent="0.25">
      <c r="A34" s="193">
        <v>43008</v>
      </c>
      <c r="B34" s="88" t="s">
        <v>89</v>
      </c>
      <c r="C34" s="194"/>
      <c r="D34" s="90"/>
      <c r="E34" s="195"/>
      <c r="F34" s="90"/>
      <c r="G34" s="33">
        <f>L33</f>
        <v>15329.68</v>
      </c>
      <c r="H34" s="93">
        <f t="shared" ref="H34:Z34" si="1">SUM(H6:H32)</f>
        <v>12308.5</v>
      </c>
      <c r="I34" s="93">
        <f t="shared" si="1"/>
        <v>0</v>
      </c>
      <c r="J34" s="93">
        <f t="shared" si="1"/>
        <v>0</v>
      </c>
      <c r="K34" s="93">
        <f t="shared" si="1"/>
        <v>343.24</v>
      </c>
      <c r="L34" s="93">
        <f t="shared" si="1"/>
        <v>7689.3600000000006</v>
      </c>
      <c r="M34" s="93">
        <f t="shared" si="1"/>
        <v>3187.6800000000003</v>
      </c>
      <c r="N34" s="93">
        <f t="shared" si="1"/>
        <v>0</v>
      </c>
      <c r="O34" s="93">
        <f t="shared" si="1"/>
        <v>0</v>
      </c>
      <c r="P34" s="93">
        <f t="shared" si="1"/>
        <v>0</v>
      </c>
      <c r="Q34" s="93">
        <f t="shared" si="1"/>
        <v>2780.83</v>
      </c>
      <c r="R34" s="93">
        <f t="shared" si="1"/>
        <v>0</v>
      </c>
      <c r="S34" s="93">
        <f t="shared" si="1"/>
        <v>0</v>
      </c>
      <c r="T34" s="93">
        <f t="shared" si="1"/>
        <v>131.4</v>
      </c>
      <c r="U34" s="93">
        <f t="shared" si="1"/>
        <v>465</v>
      </c>
      <c r="V34" s="93">
        <f t="shared" si="1"/>
        <v>0</v>
      </c>
      <c r="W34" s="93">
        <f t="shared" si="1"/>
        <v>36</v>
      </c>
      <c r="X34" s="93">
        <f t="shared" si="1"/>
        <v>350</v>
      </c>
      <c r="Y34" s="93">
        <f t="shared" si="1"/>
        <v>0</v>
      </c>
      <c r="Z34" s="93">
        <f t="shared" si="1"/>
        <v>738.44999999999993</v>
      </c>
    </row>
    <row r="35" spans="1:26" x14ac:dyDescent="0.25">
      <c r="A35" s="196">
        <v>43373</v>
      </c>
      <c r="B35" s="100" t="s">
        <v>56</v>
      </c>
      <c r="C35" s="197"/>
      <c r="D35" s="102"/>
      <c r="E35" s="198"/>
      <c r="F35" s="102" t="s">
        <v>57</v>
      </c>
      <c r="G35" s="105">
        <f>G33-G34</f>
        <v>52121.51</v>
      </c>
      <c r="H35" s="106">
        <f t="shared" ref="H35:Z35" si="2">H33</f>
        <v>26524.27</v>
      </c>
      <c r="I35" s="107">
        <f t="shared" si="2"/>
        <v>2364</v>
      </c>
      <c r="J35" s="107">
        <f t="shared" si="2"/>
        <v>50</v>
      </c>
      <c r="K35" s="100">
        <f t="shared" si="2"/>
        <v>343.24</v>
      </c>
      <c r="L35" s="108">
        <f t="shared" si="2"/>
        <v>15329.68</v>
      </c>
      <c r="M35" s="100">
        <f t="shared" si="2"/>
        <v>5075.7</v>
      </c>
      <c r="N35" s="100">
        <f t="shared" si="2"/>
        <v>1160.3799999999999</v>
      </c>
      <c r="O35" s="100">
        <f t="shared" si="2"/>
        <v>572</v>
      </c>
      <c r="P35" s="100">
        <f t="shared" si="2"/>
        <v>0</v>
      </c>
      <c r="Q35" s="100">
        <f t="shared" si="2"/>
        <v>4244.83</v>
      </c>
      <c r="R35" s="100">
        <f t="shared" si="2"/>
        <v>1423.42</v>
      </c>
      <c r="S35" s="100">
        <f t="shared" si="2"/>
        <v>0</v>
      </c>
      <c r="T35" s="100">
        <f t="shared" si="2"/>
        <v>546.65</v>
      </c>
      <c r="U35" s="100">
        <f t="shared" si="2"/>
        <v>465</v>
      </c>
      <c r="V35" s="100">
        <f t="shared" si="2"/>
        <v>0</v>
      </c>
      <c r="W35" s="107">
        <f t="shared" si="2"/>
        <v>36</v>
      </c>
      <c r="X35" s="107">
        <f t="shared" si="2"/>
        <v>350</v>
      </c>
      <c r="Y35" s="107">
        <f t="shared" si="2"/>
        <v>0</v>
      </c>
      <c r="Z35" s="109">
        <f t="shared" si="2"/>
        <v>1455.6999999999998</v>
      </c>
    </row>
    <row r="36" spans="1:26" x14ac:dyDescent="0.25">
      <c r="A36" s="199"/>
      <c r="B36" s="200"/>
      <c r="C36" s="201"/>
      <c r="D36" s="201"/>
      <c r="E36" s="202"/>
      <c r="F36" s="203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</row>
    <row r="37" spans="1:26" s="204" customFormat="1" x14ac:dyDescent="0.25">
      <c r="A37" s="135"/>
      <c r="C37" s="205"/>
      <c r="D37" s="205"/>
      <c r="E37" s="206"/>
      <c r="F37" s="207"/>
      <c r="G37" s="200" t="s">
        <v>58</v>
      </c>
      <c r="H37" s="208">
        <f>SUM(H35:K35)</f>
        <v>29281.510000000002</v>
      </c>
      <c r="I37" s="208"/>
      <c r="J37" s="208"/>
      <c r="K37" s="208"/>
      <c r="L37" s="200" t="s">
        <v>59</v>
      </c>
      <c r="M37" s="208">
        <f>SUM(M35:Z35)</f>
        <v>15329.68</v>
      </c>
      <c r="N37" s="208"/>
      <c r="O37" s="208">
        <f>SUM(M34:Z34)</f>
        <v>7689.36</v>
      </c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</row>
    <row r="38" spans="1:26" x14ac:dyDescent="0.25">
      <c r="A38" s="199"/>
      <c r="B38" s="209"/>
      <c r="C38" s="210"/>
      <c r="D38" s="210"/>
      <c r="E38" s="211"/>
      <c r="F38" s="203"/>
      <c r="G38" s="200"/>
      <c r="L38" s="200"/>
    </row>
    <row r="39" spans="1:26" x14ac:dyDescent="0.25">
      <c r="A39" s="199"/>
      <c r="B39" s="200" t="s">
        <v>60</v>
      </c>
      <c r="C39" s="210"/>
      <c r="D39" s="210"/>
      <c r="E39" s="211"/>
      <c r="F39" s="203"/>
      <c r="G39" s="200">
        <f>'Apr - Jun 2018'!G46</f>
        <v>45792</v>
      </c>
      <c r="I39" s="212" t="s">
        <v>90</v>
      </c>
      <c r="J39" s="213"/>
      <c r="K39" s="212"/>
      <c r="L39" s="212">
        <v>60597.51</v>
      </c>
    </row>
    <row r="40" spans="1:26" x14ac:dyDescent="0.25">
      <c r="A40" s="199"/>
      <c r="B40" s="209" t="s">
        <v>91</v>
      </c>
      <c r="C40" s="210"/>
      <c r="D40" s="210"/>
      <c r="E40" s="211"/>
      <c r="F40" s="203"/>
      <c r="G40" s="214">
        <f>H37</f>
        <v>29281.510000000002</v>
      </c>
      <c r="I40" s="215" t="s">
        <v>92</v>
      </c>
      <c r="J40" s="133"/>
      <c r="L40" s="216"/>
    </row>
    <row r="41" spans="1:26" x14ac:dyDescent="0.25">
      <c r="B41" s="209"/>
      <c r="C41" s="210"/>
      <c r="D41" s="210"/>
      <c r="E41" s="211"/>
      <c r="G41" s="217">
        <f>SUM(G39:G40)</f>
        <v>75073.510000000009</v>
      </c>
      <c r="I41" s="131"/>
      <c r="J41" s="133"/>
      <c r="L41" s="217">
        <f>SUM(L39:L40)</f>
        <v>60597.51</v>
      </c>
    </row>
    <row r="42" spans="1:26" x14ac:dyDescent="0.25">
      <c r="B42" s="209" t="s">
        <v>93</v>
      </c>
      <c r="C42" s="210"/>
      <c r="D42" s="210"/>
      <c r="E42" s="211"/>
      <c r="G42" s="130">
        <f>L33</f>
        <v>15329.68</v>
      </c>
      <c r="I42" s="130" t="s">
        <v>65</v>
      </c>
      <c r="L42" s="218">
        <f>E30+E23+E24</f>
        <v>853.68000000000006</v>
      </c>
    </row>
    <row r="43" spans="1:26" x14ac:dyDescent="0.25">
      <c r="B43" s="200" t="s">
        <v>94</v>
      </c>
      <c r="C43" s="210"/>
      <c r="D43" s="210"/>
      <c r="E43" s="211"/>
      <c r="G43" s="219">
        <f>G41-G42</f>
        <v>59743.830000000009</v>
      </c>
      <c r="L43" s="219">
        <f>L41-L42</f>
        <v>59743.83</v>
      </c>
      <c r="M43" s="217" t="s">
        <v>95</v>
      </c>
    </row>
    <row r="44" spans="1:26" x14ac:dyDescent="0.25">
      <c r="B44" s="209"/>
      <c r="C44" s="210"/>
      <c r="D44" s="210"/>
      <c r="E44" s="211"/>
    </row>
    <row r="45" spans="1:26" x14ac:dyDescent="0.25">
      <c r="J45" s="130" t="s">
        <v>96</v>
      </c>
      <c r="L45" s="217">
        <f>L43-G43</f>
        <v>0</v>
      </c>
      <c r="M45" s="130" t="s">
        <v>69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4"/>
  <sheetViews>
    <sheetView topLeftCell="H1" zoomScaleNormal="100" workbookViewId="0">
      <pane ySplit="4" topLeftCell="A26" activePane="bottomLeft" state="frozen"/>
      <selection activeCell="I1" sqref="I1"/>
      <selection pane="bottomLeft" activeCell="M18" sqref="M18"/>
    </sheetView>
  </sheetViews>
  <sheetFormatPr defaultRowHeight="15" x14ac:dyDescent="0.25"/>
  <cols>
    <col min="1" max="1" width="7.42578125" style="129" customWidth="1"/>
    <col min="2" max="2" width="29.7109375" style="130" customWidth="1"/>
    <col min="3" max="3" width="8.85546875" style="131" customWidth="1"/>
    <col min="4" max="4" width="7.42578125" style="133" customWidth="1"/>
    <col min="5" max="5" width="8.28515625" style="130" customWidth="1"/>
    <col min="6" max="6" width="8" style="220" customWidth="1"/>
    <col min="7" max="7" width="12.42578125" style="130" customWidth="1"/>
    <col min="8" max="8" width="8.7109375" style="130" customWidth="1"/>
    <col min="9" max="9" width="9.5703125" style="130" customWidth="1"/>
    <col min="10" max="11" width="8.7109375" style="130" customWidth="1"/>
    <col min="12" max="12" width="12.42578125" style="130" customWidth="1"/>
    <col min="13" max="14" width="8.7109375" style="130" customWidth="1"/>
    <col min="15" max="15" width="12.7109375" style="130" customWidth="1"/>
    <col min="16" max="16" width="8.7109375" style="130" customWidth="1"/>
    <col min="17" max="17" width="12.42578125" style="130" customWidth="1"/>
    <col min="18" max="18" width="11" style="130" customWidth="1"/>
    <col min="19" max="22" width="8.7109375" style="130" customWidth="1"/>
    <col min="23" max="23" width="9.140625" style="130" customWidth="1"/>
    <col min="24" max="24" width="8.7109375" style="130" customWidth="1"/>
    <col min="25" max="25" width="10.7109375" style="130" customWidth="1"/>
    <col min="26" max="26" width="8.7109375" style="130" customWidth="1"/>
    <col min="27" max="27" width="9.5703125" style="134" customWidth="1"/>
    <col min="28" max="1025" width="9.140625" style="134" customWidth="1"/>
  </cols>
  <sheetData>
    <row r="1" spans="1:27" x14ac:dyDescent="0.25">
      <c r="B1" s="135" t="s">
        <v>0</v>
      </c>
    </row>
    <row r="2" spans="1:27" x14ac:dyDescent="0.25">
      <c r="B2" s="135"/>
    </row>
    <row r="3" spans="1:27" x14ac:dyDescent="0.25">
      <c r="B3" s="135"/>
      <c r="G3" s="136" t="s">
        <v>1</v>
      </c>
      <c r="H3" s="137"/>
      <c r="I3" s="137"/>
      <c r="J3" s="137"/>
      <c r="K3" s="137"/>
      <c r="L3" s="138" t="s">
        <v>2</v>
      </c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</row>
    <row r="4" spans="1:27" ht="30" x14ac:dyDescent="0.25">
      <c r="A4" s="12" t="s">
        <v>3</v>
      </c>
      <c r="B4" s="13" t="s">
        <v>4</v>
      </c>
      <c r="C4" s="140" t="s">
        <v>5</v>
      </c>
      <c r="D4" s="15" t="s">
        <v>70</v>
      </c>
      <c r="E4" s="221" t="s">
        <v>7</v>
      </c>
      <c r="F4" s="222" t="s">
        <v>8</v>
      </c>
      <c r="G4" s="18" t="s">
        <v>9</v>
      </c>
      <c r="H4" s="19" t="s">
        <v>10</v>
      </c>
      <c r="I4" s="20" t="s">
        <v>11</v>
      </c>
      <c r="J4" s="20" t="s">
        <v>12</v>
      </c>
      <c r="K4" s="21" t="s">
        <v>13</v>
      </c>
      <c r="L4" s="22" t="s">
        <v>9</v>
      </c>
      <c r="M4" s="23" t="s">
        <v>14</v>
      </c>
      <c r="N4" s="24" t="s">
        <v>15</v>
      </c>
      <c r="O4" s="24" t="s">
        <v>16</v>
      </c>
      <c r="P4" s="24" t="s">
        <v>17</v>
      </c>
      <c r="Q4" s="24" t="s">
        <v>18</v>
      </c>
      <c r="R4" s="24" t="s">
        <v>19</v>
      </c>
      <c r="S4" s="24" t="s">
        <v>20</v>
      </c>
      <c r="T4" s="24" t="s">
        <v>21</v>
      </c>
      <c r="U4" s="24" t="s">
        <v>22</v>
      </c>
      <c r="V4" s="24" t="s">
        <v>23</v>
      </c>
      <c r="W4" s="25" t="s">
        <v>24</v>
      </c>
      <c r="X4" s="24" t="s">
        <v>25</v>
      </c>
      <c r="Y4" s="24" t="s">
        <v>26</v>
      </c>
      <c r="Z4" s="26" t="s">
        <v>27</v>
      </c>
    </row>
    <row r="5" spans="1:27" x14ac:dyDescent="0.25">
      <c r="A5" s="142">
        <v>43009</v>
      </c>
      <c r="B5" s="143" t="s">
        <v>28</v>
      </c>
      <c r="C5" s="144"/>
      <c r="D5" s="147"/>
      <c r="E5" s="223"/>
      <c r="F5" s="224"/>
      <c r="G5" s="148">
        <f>'July - Sept 2018'!$G$35</f>
        <v>52121.51</v>
      </c>
      <c r="H5" s="149">
        <f>'July - Sept 2018'!H35</f>
        <v>26524.27</v>
      </c>
      <c r="I5" s="150">
        <f>'July - Sept 2018'!I35</f>
        <v>2364</v>
      </c>
      <c r="J5" s="150">
        <f>'July - Sept 2018'!J35</f>
        <v>50</v>
      </c>
      <c r="K5" s="151">
        <f>'July - Sept 2018'!K35</f>
        <v>343.24</v>
      </c>
      <c r="L5" s="152">
        <f>'July - Sept 2018'!L35</f>
        <v>15329.68</v>
      </c>
      <c r="M5" s="151">
        <f>'July - Sept 2018'!M35</f>
        <v>5075.7</v>
      </c>
      <c r="N5" s="151">
        <f>'July - Sept 2018'!N35</f>
        <v>1160.3799999999999</v>
      </c>
      <c r="O5" s="151">
        <f>'July - Sept 2018'!O35</f>
        <v>572</v>
      </c>
      <c r="P5" s="151">
        <f>'July - Sept 2018'!P35</f>
        <v>0</v>
      </c>
      <c r="Q5" s="151">
        <f>'July - Sept 2018'!Q35</f>
        <v>4244.83</v>
      </c>
      <c r="R5" s="151">
        <f>'July - Sept 2018'!R35</f>
        <v>1423.42</v>
      </c>
      <c r="S5" s="151">
        <f>'July - Sept 2018'!S35</f>
        <v>0</v>
      </c>
      <c r="T5" s="151">
        <f>'July - Sept 2018'!T35</f>
        <v>546.65</v>
      </c>
      <c r="U5" s="151">
        <f>'July - Sept 2018'!U35</f>
        <v>465</v>
      </c>
      <c r="V5" s="151">
        <f>'July - Sept 2018'!V35</f>
        <v>0</v>
      </c>
      <c r="W5" s="150">
        <f>'July - Sept 2018'!W35</f>
        <v>36</v>
      </c>
      <c r="X5" s="150">
        <f>'July - Sept 2018'!X35</f>
        <v>350</v>
      </c>
      <c r="Y5" s="150">
        <f>'July - Sept 2018'!Y35</f>
        <v>0</v>
      </c>
      <c r="Z5" s="153">
        <f>'July - Sept 2018'!Z35</f>
        <v>1455.6999999999998</v>
      </c>
    </row>
    <row r="6" spans="1:27" x14ac:dyDescent="0.25">
      <c r="A6" s="154">
        <v>43383</v>
      </c>
      <c r="B6" s="155" t="s">
        <v>97</v>
      </c>
      <c r="C6" s="156"/>
      <c r="D6" s="159"/>
      <c r="E6" s="225"/>
      <c r="F6" s="226"/>
      <c r="G6" s="160">
        <v>200</v>
      </c>
      <c r="H6" s="161"/>
      <c r="I6" s="162"/>
      <c r="J6" s="162">
        <v>200</v>
      </c>
      <c r="K6" s="163"/>
      <c r="L6" s="164"/>
      <c r="M6" s="165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6"/>
    </row>
    <row r="7" spans="1:27" x14ac:dyDescent="0.25">
      <c r="A7" s="154">
        <v>43389</v>
      </c>
      <c r="B7" s="155" t="s">
        <v>34</v>
      </c>
      <c r="C7" s="156">
        <v>2723</v>
      </c>
      <c r="D7" s="159">
        <v>369</v>
      </c>
      <c r="E7" s="225">
        <v>255</v>
      </c>
      <c r="F7" s="167">
        <v>43403</v>
      </c>
      <c r="G7" s="160"/>
      <c r="H7" s="161"/>
      <c r="I7" s="162"/>
      <c r="J7" s="162"/>
      <c r="K7" s="163"/>
      <c r="L7" s="164">
        <v>255</v>
      </c>
      <c r="M7" s="165"/>
      <c r="N7" s="162"/>
      <c r="O7" s="162"/>
      <c r="P7" s="162"/>
      <c r="Q7" s="162">
        <v>212.5</v>
      </c>
      <c r="R7" s="162"/>
      <c r="S7" s="162"/>
      <c r="T7" s="162"/>
      <c r="U7" s="162"/>
      <c r="V7" s="162"/>
      <c r="W7" s="162"/>
      <c r="X7" s="162"/>
      <c r="Y7" s="162"/>
      <c r="Z7" s="166">
        <v>42.5</v>
      </c>
    </row>
    <row r="8" spans="1:27" x14ac:dyDescent="0.25">
      <c r="A8" s="154">
        <v>43389</v>
      </c>
      <c r="B8" s="155" t="s">
        <v>33</v>
      </c>
      <c r="C8" s="156" t="s">
        <v>98</v>
      </c>
      <c r="D8" s="159">
        <v>370</v>
      </c>
      <c r="E8" s="225">
        <v>159.6</v>
      </c>
      <c r="F8" s="167">
        <v>43397</v>
      </c>
      <c r="G8" s="160"/>
      <c r="H8" s="161"/>
      <c r="I8" s="162"/>
      <c r="J8" s="162"/>
      <c r="K8" s="163"/>
      <c r="L8" s="164">
        <v>159.6</v>
      </c>
      <c r="M8" s="165">
        <v>159.6</v>
      </c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6"/>
    </row>
    <row r="9" spans="1:27" x14ac:dyDescent="0.25">
      <c r="A9" s="154">
        <v>43389</v>
      </c>
      <c r="B9" s="155" t="s">
        <v>46</v>
      </c>
      <c r="C9" s="156" t="s">
        <v>98</v>
      </c>
      <c r="D9" s="159">
        <v>371</v>
      </c>
      <c r="E9" s="225">
        <v>637.32000000000005</v>
      </c>
      <c r="F9" s="167">
        <v>43399</v>
      </c>
      <c r="G9" s="160"/>
      <c r="H9" s="161"/>
      <c r="I9" s="162"/>
      <c r="J9" s="162"/>
      <c r="K9" s="163"/>
      <c r="L9" s="164">
        <v>637.32000000000005</v>
      </c>
      <c r="M9" s="165">
        <v>637.32000000000005</v>
      </c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6"/>
    </row>
    <row r="10" spans="1:27" x14ac:dyDescent="0.25">
      <c r="A10" s="154">
        <v>43389</v>
      </c>
      <c r="B10" s="155" t="s">
        <v>99</v>
      </c>
      <c r="C10" s="156" t="s">
        <v>100</v>
      </c>
      <c r="D10" s="159">
        <v>372</v>
      </c>
      <c r="E10" s="225">
        <v>240</v>
      </c>
      <c r="F10" s="167">
        <v>43396</v>
      </c>
      <c r="G10" s="160"/>
      <c r="H10" s="161"/>
      <c r="I10" s="162"/>
      <c r="J10" s="162"/>
      <c r="K10" s="163"/>
      <c r="L10" s="164">
        <v>240</v>
      </c>
      <c r="M10" s="165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>
        <v>200</v>
      </c>
      <c r="Y10" s="162"/>
      <c r="Z10" s="166">
        <v>40</v>
      </c>
    </row>
    <row r="11" spans="1:27" x14ac:dyDescent="0.25">
      <c r="A11" s="154">
        <v>43389</v>
      </c>
      <c r="B11" s="155" t="s">
        <v>31</v>
      </c>
      <c r="C11" s="156" t="s">
        <v>101</v>
      </c>
      <c r="D11" s="159">
        <v>373</v>
      </c>
      <c r="E11" s="225">
        <v>430.36</v>
      </c>
      <c r="F11" s="167">
        <v>43399</v>
      </c>
      <c r="G11" s="160"/>
      <c r="H11" s="161"/>
      <c r="I11" s="162"/>
      <c r="J11" s="162"/>
      <c r="K11" s="163"/>
      <c r="L11" s="164">
        <v>430.36</v>
      </c>
      <c r="M11" s="165"/>
      <c r="N11" s="162">
        <v>415.87</v>
      </c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6">
        <v>14.49</v>
      </c>
      <c r="AA11" s="134" t="s">
        <v>102</v>
      </c>
    </row>
    <row r="12" spans="1:27" x14ac:dyDescent="0.25">
      <c r="A12" s="154">
        <v>43423</v>
      </c>
      <c r="B12" s="155" t="s">
        <v>33</v>
      </c>
      <c r="C12" s="156" t="s">
        <v>103</v>
      </c>
      <c r="D12" s="159">
        <v>374</v>
      </c>
      <c r="E12" s="225">
        <v>159.19999999999999</v>
      </c>
      <c r="F12" s="167">
        <v>43433</v>
      </c>
      <c r="G12" s="160"/>
      <c r="H12" s="161"/>
      <c r="I12" s="162"/>
      <c r="J12" s="162"/>
      <c r="K12" s="163"/>
      <c r="L12" s="164">
        <v>159.19999999999999</v>
      </c>
      <c r="M12" s="165">
        <v>159.19999999999999</v>
      </c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6"/>
    </row>
    <row r="13" spans="1:27" x14ac:dyDescent="0.25">
      <c r="A13" s="154">
        <v>43423</v>
      </c>
      <c r="B13" s="155" t="s">
        <v>46</v>
      </c>
      <c r="C13" s="156" t="s">
        <v>104</v>
      </c>
      <c r="D13" s="159">
        <v>375</v>
      </c>
      <c r="E13" s="225">
        <v>637.72</v>
      </c>
      <c r="F13" s="167">
        <v>43440</v>
      </c>
      <c r="G13" s="160"/>
      <c r="H13" s="161"/>
      <c r="I13" s="162"/>
      <c r="J13" s="162"/>
      <c r="K13" s="163"/>
      <c r="L13" s="164">
        <v>637.72</v>
      </c>
      <c r="M13" s="165">
        <v>637.72</v>
      </c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6"/>
    </row>
    <row r="14" spans="1:27" x14ac:dyDescent="0.25">
      <c r="A14" s="154">
        <v>43423</v>
      </c>
      <c r="B14" s="155" t="s">
        <v>105</v>
      </c>
      <c r="C14" s="156" t="s">
        <v>106</v>
      </c>
      <c r="D14" s="159">
        <v>376</v>
      </c>
      <c r="E14" s="225">
        <v>600</v>
      </c>
      <c r="F14" s="167">
        <v>43433</v>
      </c>
      <c r="G14" s="160"/>
      <c r="H14" s="161"/>
      <c r="I14" s="162"/>
      <c r="J14" s="162"/>
      <c r="K14" s="163"/>
      <c r="L14" s="164">
        <v>600</v>
      </c>
      <c r="M14" s="165"/>
      <c r="N14" s="162"/>
      <c r="O14" s="162"/>
      <c r="P14" s="162"/>
      <c r="Q14" s="162"/>
      <c r="R14" s="162"/>
      <c r="S14" s="162"/>
      <c r="T14" s="162">
        <v>500</v>
      </c>
      <c r="U14" s="162"/>
      <c r="V14" s="162"/>
      <c r="W14" s="162"/>
      <c r="X14" s="162"/>
      <c r="Y14" s="162"/>
      <c r="Z14" s="166">
        <v>100</v>
      </c>
      <c r="AA14" s="134" t="s">
        <v>107</v>
      </c>
    </row>
    <row r="15" spans="1:27" x14ac:dyDescent="0.25">
      <c r="A15" s="154">
        <v>43423</v>
      </c>
      <c r="B15" s="155" t="s">
        <v>34</v>
      </c>
      <c r="C15" s="156">
        <v>2731</v>
      </c>
      <c r="D15" s="159">
        <v>377</v>
      </c>
      <c r="E15" s="225">
        <v>1105</v>
      </c>
      <c r="F15" s="167">
        <v>43432</v>
      </c>
      <c r="G15" s="160"/>
      <c r="H15" s="161"/>
      <c r="I15" s="162"/>
      <c r="J15" s="162"/>
      <c r="K15" s="163"/>
      <c r="L15" s="164">
        <v>1105</v>
      </c>
      <c r="M15" s="165"/>
      <c r="N15" s="162"/>
      <c r="O15" s="162"/>
      <c r="P15" s="162"/>
      <c r="Q15" s="162">
        <v>920.83</v>
      </c>
      <c r="R15" s="162"/>
      <c r="S15" s="162"/>
      <c r="T15" s="162"/>
      <c r="U15" s="162"/>
      <c r="V15" s="162"/>
      <c r="W15" s="162"/>
      <c r="X15" s="162"/>
      <c r="Y15" s="162"/>
      <c r="Z15" s="166">
        <v>184.17</v>
      </c>
    </row>
    <row r="16" spans="1:27" x14ac:dyDescent="0.25">
      <c r="A16" s="154">
        <v>43423</v>
      </c>
      <c r="B16" s="155" t="s">
        <v>34</v>
      </c>
      <c r="C16" s="156">
        <v>2764</v>
      </c>
      <c r="D16" s="159">
        <v>378</v>
      </c>
      <c r="E16" s="225">
        <v>501</v>
      </c>
      <c r="F16" s="167">
        <v>43432</v>
      </c>
      <c r="G16" s="160"/>
      <c r="H16" s="161"/>
      <c r="I16" s="162"/>
      <c r="J16" s="162"/>
      <c r="K16" s="163"/>
      <c r="L16" s="164">
        <v>501</v>
      </c>
      <c r="M16" s="165"/>
      <c r="N16" s="162"/>
      <c r="O16" s="162"/>
      <c r="P16" s="162"/>
      <c r="Q16" s="162">
        <v>417.5</v>
      </c>
      <c r="R16" s="162"/>
      <c r="S16" s="162"/>
      <c r="T16" s="162"/>
      <c r="U16" s="162"/>
      <c r="V16" s="162"/>
      <c r="W16" s="162"/>
      <c r="X16" s="162"/>
      <c r="Y16" s="162"/>
      <c r="Z16" s="166">
        <v>83.5</v>
      </c>
    </row>
    <row r="17" spans="1:26" x14ac:dyDescent="0.25">
      <c r="A17" s="154">
        <v>43423</v>
      </c>
      <c r="B17" s="155" t="s">
        <v>34</v>
      </c>
      <c r="C17" s="156">
        <v>2768</v>
      </c>
      <c r="D17" s="159">
        <v>379</v>
      </c>
      <c r="E17" s="225">
        <v>36</v>
      </c>
      <c r="F17" s="167">
        <v>43432</v>
      </c>
      <c r="G17" s="160"/>
      <c r="H17" s="161"/>
      <c r="I17" s="162"/>
      <c r="J17" s="162"/>
      <c r="K17" s="163"/>
      <c r="L17" s="164">
        <v>36</v>
      </c>
      <c r="M17" s="165"/>
      <c r="N17" s="162"/>
      <c r="O17" s="162"/>
      <c r="P17" s="162"/>
      <c r="Q17" s="162">
        <v>30</v>
      </c>
      <c r="R17" s="162"/>
      <c r="S17" s="162"/>
      <c r="T17" s="162"/>
      <c r="U17" s="162"/>
      <c r="V17" s="162"/>
      <c r="W17" s="162"/>
      <c r="X17" s="162"/>
      <c r="Y17" s="162"/>
      <c r="Z17" s="166">
        <v>6</v>
      </c>
    </row>
    <row r="18" spans="1:26" x14ac:dyDescent="0.25">
      <c r="A18" s="154">
        <v>43423</v>
      </c>
      <c r="B18" s="155" t="s">
        <v>108</v>
      </c>
      <c r="C18" s="156"/>
      <c r="D18" s="159">
        <v>380</v>
      </c>
      <c r="E18" s="225">
        <v>34</v>
      </c>
      <c r="F18" s="167">
        <v>43432</v>
      </c>
      <c r="G18" s="160"/>
      <c r="H18" s="161"/>
      <c r="I18" s="162"/>
      <c r="J18" s="162"/>
      <c r="K18" s="163"/>
      <c r="L18" s="164">
        <v>34</v>
      </c>
      <c r="M18" s="165"/>
      <c r="N18" s="162"/>
      <c r="O18" s="162"/>
      <c r="P18" s="162"/>
      <c r="Q18" s="162"/>
      <c r="R18" s="162"/>
      <c r="S18" s="162"/>
      <c r="T18" s="162">
        <v>34</v>
      </c>
      <c r="U18" s="162"/>
      <c r="V18" s="162"/>
      <c r="W18" s="162"/>
      <c r="X18" s="162"/>
      <c r="Y18" s="162"/>
      <c r="Z18" s="166"/>
    </row>
    <row r="19" spans="1:26" x14ac:dyDescent="0.25">
      <c r="A19" s="154">
        <v>43423</v>
      </c>
      <c r="B19" s="155" t="s">
        <v>109</v>
      </c>
      <c r="C19" s="156">
        <v>20664</v>
      </c>
      <c r="D19" s="159">
        <v>381</v>
      </c>
      <c r="E19" s="225">
        <v>336</v>
      </c>
      <c r="F19" s="167">
        <v>43432</v>
      </c>
      <c r="G19" s="160"/>
      <c r="H19" s="161"/>
      <c r="I19" s="162"/>
      <c r="J19" s="162"/>
      <c r="K19" s="163"/>
      <c r="L19" s="164">
        <v>336</v>
      </c>
      <c r="M19" s="165"/>
      <c r="N19" s="162"/>
      <c r="O19" s="162"/>
      <c r="P19" s="162"/>
      <c r="Q19" s="162"/>
      <c r="R19" s="162"/>
      <c r="S19" s="162"/>
      <c r="T19" s="162">
        <v>280</v>
      </c>
      <c r="U19" s="162"/>
      <c r="V19" s="162"/>
      <c r="W19" s="162"/>
      <c r="X19" s="162"/>
      <c r="Y19" s="162"/>
      <c r="Z19" s="166">
        <v>56</v>
      </c>
    </row>
    <row r="20" spans="1:26" x14ac:dyDescent="0.25">
      <c r="A20" s="154">
        <v>43830</v>
      </c>
      <c r="B20" s="155" t="s">
        <v>110</v>
      </c>
      <c r="C20" s="156">
        <v>43435</v>
      </c>
      <c r="D20" s="159"/>
      <c r="E20" s="225">
        <v>18</v>
      </c>
      <c r="F20" s="167"/>
      <c r="G20" s="160"/>
      <c r="H20" s="161"/>
      <c r="I20" s="162"/>
      <c r="J20" s="162"/>
      <c r="K20" s="163"/>
      <c r="L20" s="164">
        <v>18</v>
      </c>
      <c r="M20" s="165"/>
      <c r="N20" s="162"/>
      <c r="O20" s="162"/>
      <c r="P20" s="162"/>
      <c r="Q20" s="162"/>
      <c r="R20" s="162"/>
      <c r="S20" s="162"/>
      <c r="T20" s="162"/>
      <c r="U20" s="162"/>
      <c r="V20" s="162"/>
      <c r="W20" s="162">
        <v>18</v>
      </c>
      <c r="X20" s="162"/>
      <c r="Y20" s="162"/>
      <c r="Z20" s="166"/>
    </row>
    <row r="21" spans="1:26" x14ac:dyDescent="0.25">
      <c r="A21" s="154"/>
      <c r="B21" s="155"/>
      <c r="C21" s="156"/>
      <c r="D21" s="159"/>
      <c r="E21" s="225"/>
      <c r="F21" s="167"/>
      <c r="G21" s="160"/>
      <c r="H21" s="161"/>
      <c r="I21" s="162"/>
      <c r="J21" s="162"/>
      <c r="K21" s="163"/>
      <c r="L21" s="164"/>
      <c r="M21" s="165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6"/>
    </row>
    <row r="22" spans="1:26" x14ac:dyDescent="0.25">
      <c r="A22" s="154"/>
      <c r="B22" s="155"/>
      <c r="C22" s="156"/>
      <c r="D22" s="159"/>
      <c r="E22" s="225"/>
      <c r="F22" s="167"/>
      <c r="G22" s="160"/>
      <c r="H22" s="161"/>
      <c r="I22" s="162"/>
      <c r="J22" s="162"/>
      <c r="K22" s="163"/>
      <c r="L22" s="164"/>
      <c r="M22" s="165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6"/>
    </row>
    <row r="23" spans="1:26" x14ac:dyDescent="0.25">
      <c r="A23" s="154"/>
      <c r="B23" s="155"/>
      <c r="C23" s="156"/>
      <c r="D23" s="159"/>
      <c r="E23" s="225"/>
      <c r="F23" s="167"/>
      <c r="G23" s="160"/>
      <c r="H23" s="161"/>
      <c r="I23" s="162"/>
      <c r="J23" s="162"/>
      <c r="K23" s="163"/>
      <c r="L23" s="164"/>
      <c r="M23" s="165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6"/>
    </row>
    <row r="24" spans="1:26" x14ac:dyDescent="0.25">
      <c r="A24" s="154"/>
      <c r="B24" s="155"/>
      <c r="C24" s="156"/>
      <c r="D24" s="159"/>
      <c r="E24" s="225"/>
      <c r="F24" s="167"/>
      <c r="G24" s="160"/>
      <c r="H24" s="161"/>
      <c r="I24" s="162"/>
      <c r="J24" s="162"/>
      <c r="K24" s="163"/>
      <c r="L24" s="164"/>
      <c r="M24" s="165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6"/>
    </row>
    <row r="25" spans="1:26" x14ac:dyDescent="0.25">
      <c r="A25" s="154"/>
      <c r="B25" s="155"/>
      <c r="C25" s="156"/>
      <c r="D25" s="159"/>
      <c r="E25" s="225"/>
      <c r="F25" s="226"/>
      <c r="G25" s="160"/>
      <c r="H25" s="161"/>
      <c r="I25" s="162"/>
      <c r="J25" s="162"/>
      <c r="K25" s="163"/>
      <c r="L25" s="164"/>
      <c r="M25" s="165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6"/>
    </row>
    <row r="26" spans="1:26" x14ac:dyDescent="0.25">
      <c r="A26" s="154"/>
      <c r="B26" s="163"/>
      <c r="C26" s="156"/>
      <c r="D26" s="159"/>
      <c r="E26" s="225"/>
      <c r="F26" s="226"/>
      <c r="G26" s="160"/>
      <c r="H26" s="161"/>
      <c r="I26" s="162"/>
      <c r="J26" s="162"/>
      <c r="K26" s="163"/>
      <c r="L26" s="164"/>
      <c r="M26" s="165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6"/>
    </row>
    <row r="27" spans="1:26" x14ac:dyDescent="0.25">
      <c r="A27" s="172"/>
      <c r="B27" s="163"/>
      <c r="C27" s="156"/>
      <c r="D27" s="159"/>
      <c r="E27" s="225"/>
      <c r="F27" s="226"/>
      <c r="G27" s="160"/>
      <c r="H27" s="161"/>
      <c r="I27" s="162"/>
      <c r="J27" s="162"/>
      <c r="K27" s="163"/>
      <c r="L27" s="164"/>
      <c r="M27" s="165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6"/>
    </row>
    <row r="28" spans="1:26" x14ac:dyDescent="0.25">
      <c r="A28" s="182"/>
      <c r="B28" s="183"/>
      <c r="C28" s="184"/>
      <c r="D28" s="185"/>
      <c r="E28" s="186"/>
      <c r="F28" s="227"/>
      <c r="G28" s="188"/>
      <c r="H28" s="161"/>
      <c r="I28" s="162"/>
      <c r="J28" s="162"/>
      <c r="K28" s="163"/>
      <c r="L28" s="189"/>
      <c r="M28" s="165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6"/>
    </row>
    <row r="29" spans="1:26" x14ac:dyDescent="0.25">
      <c r="A29" s="190">
        <v>43465</v>
      </c>
      <c r="B29" s="74" t="s">
        <v>111</v>
      </c>
      <c r="C29" s="191"/>
      <c r="D29" s="76"/>
      <c r="E29" s="192"/>
      <c r="F29" s="228"/>
      <c r="G29" s="79">
        <f t="shared" ref="G29:Z29" si="0">SUM(G5:G28)</f>
        <v>52321.51</v>
      </c>
      <c r="H29" s="80">
        <f t="shared" si="0"/>
        <v>26524.27</v>
      </c>
      <c r="I29" s="81">
        <f t="shared" si="0"/>
        <v>2364</v>
      </c>
      <c r="J29" s="81">
        <f t="shared" si="0"/>
        <v>250</v>
      </c>
      <c r="K29" s="82">
        <f t="shared" si="0"/>
        <v>343.24</v>
      </c>
      <c r="L29" s="83">
        <f t="shared" si="0"/>
        <v>20478.88</v>
      </c>
      <c r="M29" s="84">
        <f t="shared" si="0"/>
        <v>6669.54</v>
      </c>
      <c r="N29" s="84">
        <f t="shared" si="0"/>
        <v>1576.25</v>
      </c>
      <c r="O29" s="84">
        <f t="shared" si="0"/>
        <v>572</v>
      </c>
      <c r="P29" s="84">
        <f t="shared" si="0"/>
        <v>0</v>
      </c>
      <c r="Q29" s="84">
        <f t="shared" si="0"/>
        <v>5825.66</v>
      </c>
      <c r="R29" s="84">
        <f t="shared" si="0"/>
        <v>1423.42</v>
      </c>
      <c r="S29" s="84">
        <f t="shared" si="0"/>
        <v>0</v>
      </c>
      <c r="T29" s="84">
        <f t="shared" si="0"/>
        <v>1360.65</v>
      </c>
      <c r="U29" s="84">
        <f t="shared" si="0"/>
        <v>465</v>
      </c>
      <c r="V29" s="84">
        <f t="shared" si="0"/>
        <v>0</v>
      </c>
      <c r="W29" s="85">
        <f t="shared" si="0"/>
        <v>54</v>
      </c>
      <c r="X29" s="85">
        <f t="shared" si="0"/>
        <v>550</v>
      </c>
      <c r="Y29" s="85">
        <f t="shared" si="0"/>
        <v>0</v>
      </c>
      <c r="Z29" s="86">
        <f t="shared" si="0"/>
        <v>1982.36</v>
      </c>
    </row>
    <row r="30" spans="1:26" x14ac:dyDescent="0.25">
      <c r="A30" s="193">
        <v>43465</v>
      </c>
      <c r="B30" s="88" t="s">
        <v>112</v>
      </c>
      <c r="C30" s="194"/>
      <c r="D30" s="90"/>
      <c r="E30" s="195">
        <f>SUM(E7:E28)</f>
        <v>5149.2000000000007</v>
      </c>
      <c r="F30" s="229"/>
      <c r="G30" s="33">
        <f>L29</f>
        <v>20478.88</v>
      </c>
      <c r="H30" s="93">
        <f t="shared" ref="H30:Z30" si="1">SUM(H6:H28)</f>
        <v>0</v>
      </c>
      <c r="I30" s="93">
        <f t="shared" si="1"/>
        <v>0</v>
      </c>
      <c r="J30" s="93">
        <f t="shared" si="1"/>
        <v>200</v>
      </c>
      <c r="K30" s="93">
        <f t="shared" si="1"/>
        <v>0</v>
      </c>
      <c r="L30" s="93">
        <f t="shared" si="1"/>
        <v>5149.2000000000007</v>
      </c>
      <c r="M30" s="93">
        <f t="shared" si="1"/>
        <v>1593.8400000000001</v>
      </c>
      <c r="N30" s="93">
        <f t="shared" si="1"/>
        <v>415.87</v>
      </c>
      <c r="O30" s="93">
        <f t="shared" si="1"/>
        <v>0</v>
      </c>
      <c r="P30" s="93">
        <f t="shared" si="1"/>
        <v>0</v>
      </c>
      <c r="Q30" s="93">
        <f t="shared" si="1"/>
        <v>1580.83</v>
      </c>
      <c r="R30" s="93">
        <f t="shared" si="1"/>
        <v>0</v>
      </c>
      <c r="S30" s="93">
        <f t="shared" si="1"/>
        <v>0</v>
      </c>
      <c r="T30" s="93">
        <f t="shared" si="1"/>
        <v>814</v>
      </c>
      <c r="U30" s="93">
        <f t="shared" si="1"/>
        <v>0</v>
      </c>
      <c r="V30" s="93">
        <f t="shared" si="1"/>
        <v>0</v>
      </c>
      <c r="W30" s="93">
        <f t="shared" si="1"/>
        <v>18</v>
      </c>
      <c r="X30" s="93">
        <f t="shared" si="1"/>
        <v>200</v>
      </c>
      <c r="Y30" s="93">
        <f t="shared" si="1"/>
        <v>0</v>
      </c>
      <c r="Z30" s="93">
        <f t="shared" si="1"/>
        <v>526.66</v>
      </c>
    </row>
    <row r="31" spans="1:26" x14ac:dyDescent="0.25">
      <c r="A31" s="196">
        <v>43465</v>
      </c>
      <c r="B31" s="100" t="s">
        <v>56</v>
      </c>
      <c r="C31" s="197"/>
      <c r="D31" s="102" t="s">
        <v>57</v>
      </c>
      <c r="E31" s="198"/>
      <c r="F31" s="230"/>
      <c r="G31" s="105">
        <f>G29-G30</f>
        <v>31842.63</v>
      </c>
      <c r="H31" s="106">
        <f t="shared" ref="H31:Z31" si="2">H29</f>
        <v>26524.27</v>
      </c>
      <c r="I31" s="107">
        <f t="shared" si="2"/>
        <v>2364</v>
      </c>
      <c r="J31" s="107">
        <f t="shared" si="2"/>
        <v>250</v>
      </c>
      <c r="K31" s="100">
        <f t="shared" si="2"/>
        <v>343.24</v>
      </c>
      <c r="L31" s="108">
        <f t="shared" si="2"/>
        <v>20478.88</v>
      </c>
      <c r="M31" s="100">
        <f t="shared" si="2"/>
        <v>6669.54</v>
      </c>
      <c r="N31" s="100">
        <f t="shared" si="2"/>
        <v>1576.25</v>
      </c>
      <c r="O31" s="100">
        <f t="shared" si="2"/>
        <v>572</v>
      </c>
      <c r="P31" s="100">
        <f t="shared" si="2"/>
        <v>0</v>
      </c>
      <c r="Q31" s="100">
        <f t="shared" si="2"/>
        <v>5825.66</v>
      </c>
      <c r="R31" s="100">
        <f t="shared" si="2"/>
        <v>1423.42</v>
      </c>
      <c r="S31" s="100">
        <f t="shared" si="2"/>
        <v>0</v>
      </c>
      <c r="T31" s="100">
        <f t="shared" si="2"/>
        <v>1360.65</v>
      </c>
      <c r="U31" s="100">
        <f t="shared" si="2"/>
        <v>465</v>
      </c>
      <c r="V31" s="100">
        <f t="shared" si="2"/>
        <v>0</v>
      </c>
      <c r="W31" s="107">
        <f t="shared" si="2"/>
        <v>54</v>
      </c>
      <c r="X31" s="107">
        <f t="shared" si="2"/>
        <v>550</v>
      </c>
      <c r="Y31" s="107">
        <f t="shared" si="2"/>
        <v>0</v>
      </c>
      <c r="Z31" s="109">
        <f t="shared" si="2"/>
        <v>1982.36</v>
      </c>
    </row>
    <row r="32" spans="1:26" x14ac:dyDescent="0.25">
      <c r="A32" s="199"/>
      <c r="B32" s="200"/>
      <c r="C32" s="201"/>
      <c r="D32" s="203"/>
      <c r="E32" s="200"/>
      <c r="F32" s="231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</row>
    <row r="33" spans="1:27" s="204" customFormat="1" x14ac:dyDescent="0.25">
      <c r="A33" s="135"/>
      <c r="C33" s="205"/>
      <c r="D33" s="207"/>
      <c r="E33" s="232"/>
      <c r="F33" s="233"/>
      <c r="G33" s="200" t="s">
        <v>58</v>
      </c>
      <c r="H33" s="208">
        <f>SUM(H31:K31)</f>
        <v>29481.510000000002</v>
      </c>
      <c r="I33" s="208"/>
      <c r="J33" s="208"/>
      <c r="K33" s="208"/>
      <c r="L33" s="200" t="s">
        <v>59</v>
      </c>
      <c r="M33" s="208">
        <f>SUM(M31:Z31)</f>
        <v>20478.88</v>
      </c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</row>
    <row r="34" spans="1:27" x14ac:dyDescent="0.25">
      <c r="A34" s="199"/>
      <c r="B34" s="209"/>
      <c r="C34" s="210"/>
      <c r="D34" s="203"/>
      <c r="E34" s="200"/>
      <c r="F34" s="231"/>
      <c r="G34" s="200"/>
      <c r="L34" s="200"/>
    </row>
    <row r="35" spans="1:27" x14ac:dyDescent="0.25">
      <c r="A35" s="199"/>
      <c r="B35" s="200" t="s">
        <v>60</v>
      </c>
      <c r="C35" s="210"/>
      <c r="D35" s="203"/>
      <c r="E35" s="200"/>
      <c r="F35" s="231"/>
      <c r="G35" s="200">
        <f>'Apr - Jun 2018'!G46</f>
        <v>45792</v>
      </c>
      <c r="I35" s="130" t="s">
        <v>113</v>
      </c>
      <c r="J35" s="133"/>
      <c r="L35" s="212">
        <v>54794.63</v>
      </c>
    </row>
    <row r="36" spans="1:27" x14ac:dyDescent="0.25">
      <c r="A36" s="199"/>
      <c r="B36" s="209" t="s">
        <v>114</v>
      </c>
      <c r="C36" s="210"/>
      <c r="D36" s="203"/>
      <c r="E36" s="200"/>
      <c r="F36" s="231"/>
      <c r="G36" s="214">
        <f>H33</f>
        <v>29481.510000000002</v>
      </c>
      <c r="I36" s="131" t="s">
        <v>63</v>
      </c>
      <c r="J36" s="133"/>
      <c r="L36" s="216">
        <v>0</v>
      </c>
    </row>
    <row r="37" spans="1:27" x14ac:dyDescent="0.25">
      <c r="B37" s="209"/>
      <c r="C37" s="210"/>
      <c r="G37" s="217">
        <f>SUM(G35:G36)</f>
        <v>75273.510000000009</v>
      </c>
      <c r="I37" s="131"/>
      <c r="J37" s="133"/>
      <c r="L37" s="217">
        <f>SUM(L35:L36)</f>
        <v>54794.63</v>
      </c>
    </row>
    <row r="38" spans="1:27" x14ac:dyDescent="0.25">
      <c r="B38" s="209" t="s">
        <v>115</v>
      </c>
      <c r="C38" s="210"/>
      <c r="G38" s="130">
        <f>L29</f>
        <v>20478.88</v>
      </c>
      <c r="I38" s="130" t="s">
        <v>65</v>
      </c>
      <c r="L38" s="130">
        <v>0</v>
      </c>
    </row>
    <row r="39" spans="1:27" x14ac:dyDescent="0.25">
      <c r="B39" s="200" t="s">
        <v>116</v>
      </c>
      <c r="C39" s="210"/>
      <c r="G39" s="219">
        <f>G37-G38</f>
        <v>54794.630000000005</v>
      </c>
      <c r="L39" s="219">
        <f>L37-L38</f>
        <v>54794.63</v>
      </c>
      <c r="M39" s="217" t="s">
        <v>117</v>
      </c>
    </row>
    <row r="40" spans="1:27" x14ac:dyDescent="0.25">
      <c r="B40" s="209"/>
      <c r="C40" s="210"/>
    </row>
    <row r="41" spans="1:27" x14ac:dyDescent="0.25">
      <c r="L41" s="217">
        <f>L39-G39</f>
        <v>0</v>
      </c>
      <c r="M41" s="130" t="s">
        <v>69</v>
      </c>
    </row>
    <row r="44" spans="1:27" x14ac:dyDescent="0.25">
      <c r="J44" s="130" t="s">
        <v>118</v>
      </c>
      <c r="L44" s="130">
        <f>1/3*4</f>
        <v>1.3333333333333333</v>
      </c>
      <c r="M44" s="130">
        <f>M31*L44</f>
        <v>8892.7199999999993</v>
      </c>
      <c r="N44" s="130">
        <f>N31*L44</f>
        <v>2101.6666666666665</v>
      </c>
      <c r="O44" s="130">
        <f>O31*L44</f>
        <v>762.66666666666663</v>
      </c>
      <c r="P44" s="130">
        <f>P31*L44</f>
        <v>0</v>
      </c>
      <c r="Q44" s="130">
        <f>Q31*L44</f>
        <v>7767.5466666666662</v>
      </c>
      <c r="R44" s="130">
        <f>R31*L44</f>
        <v>1897.8933333333334</v>
      </c>
      <c r="S44" s="130">
        <f>S31*L44</f>
        <v>0</v>
      </c>
      <c r="T44" s="130">
        <f>T31*L44</f>
        <v>1814.2</v>
      </c>
      <c r="U44" s="130">
        <f>U31*L44</f>
        <v>620</v>
      </c>
      <c r="V44" s="130">
        <f>V31*L44</f>
        <v>0</v>
      </c>
      <c r="W44" s="130">
        <f>W31*L44</f>
        <v>72</v>
      </c>
      <c r="X44" s="130">
        <f>X31*L44</f>
        <v>733.33333333333326</v>
      </c>
      <c r="Y44" s="130">
        <f>Y31*L44</f>
        <v>0</v>
      </c>
      <c r="AA44" s="130">
        <f>SUM(M44:Z44)</f>
        <v>24662.026666666665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6"/>
  <sheetViews>
    <sheetView tabSelected="1" zoomScale="70" zoomScaleNormal="70" workbookViewId="0">
      <pane ySplit="4" topLeftCell="A5" activePane="bottomLeft" state="frozen"/>
      <selection pane="bottomLeft" activeCell="L44" sqref="L44"/>
    </sheetView>
  </sheetViews>
  <sheetFormatPr defaultRowHeight="15" x14ac:dyDescent="0.25"/>
  <cols>
    <col min="1" max="1" width="8.85546875" style="129" customWidth="1"/>
    <col min="2" max="2" width="29.7109375" style="130" customWidth="1"/>
    <col min="3" max="3" width="11" style="234" customWidth="1"/>
    <col min="4" max="4" width="8" style="133" customWidth="1"/>
    <col min="5" max="5" width="8.42578125" style="130" customWidth="1"/>
    <col min="6" max="6" width="9.7109375" style="133" customWidth="1"/>
    <col min="7" max="7" width="12.42578125" style="130" customWidth="1"/>
    <col min="8" max="8" width="8.7109375" style="130" customWidth="1"/>
    <col min="9" max="9" width="9.140625" style="130" customWidth="1"/>
    <col min="10" max="11" width="8.7109375" style="130" customWidth="1"/>
    <col min="12" max="12" width="13.5703125" style="130" customWidth="1"/>
    <col min="13" max="13" width="9.28515625" style="130" customWidth="1"/>
    <col min="14" max="14" width="8.7109375" style="130" customWidth="1"/>
    <col min="15" max="15" width="12.7109375" style="130" customWidth="1"/>
    <col min="16" max="17" width="8.7109375" style="130" customWidth="1"/>
    <col min="18" max="18" width="11" style="130" customWidth="1"/>
    <col min="19" max="22" width="8.7109375" style="130" customWidth="1"/>
    <col min="23" max="23" width="9.7109375" style="130" customWidth="1"/>
    <col min="24" max="24" width="8.7109375" style="130" customWidth="1"/>
    <col min="25" max="25" width="10.7109375" style="130" customWidth="1"/>
    <col min="26" max="26" width="8.7109375" style="130" customWidth="1"/>
    <col min="27" max="27" width="13.7109375" style="134" customWidth="1"/>
    <col min="28" max="1025" width="9.140625" style="134" customWidth="1"/>
  </cols>
  <sheetData>
    <row r="1" spans="1:27" x14ac:dyDescent="0.25">
      <c r="B1" s="135" t="s">
        <v>0</v>
      </c>
    </row>
    <row r="2" spans="1:27" x14ac:dyDescent="0.25">
      <c r="B2" s="135"/>
    </row>
    <row r="3" spans="1:27" x14ac:dyDescent="0.25">
      <c r="B3" s="135"/>
      <c r="G3" s="136" t="s">
        <v>1</v>
      </c>
      <c r="H3" s="137"/>
      <c r="I3" s="137"/>
      <c r="J3" s="137"/>
      <c r="K3" s="137"/>
      <c r="L3" s="138" t="s">
        <v>2</v>
      </c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</row>
    <row r="4" spans="1:27" ht="30" x14ac:dyDescent="0.25">
      <c r="A4" s="12" t="s">
        <v>3</v>
      </c>
      <c r="B4" s="13" t="s">
        <v>4</v>
      </c>
      <c r="C4" s="14" t="s">
        <v>5</v>
      </c>
      <c r="D4" s="15" t="s">
        <v>70</v>
      </c>
      <c r="E4" s="221" t="s">
        <v>7</v>
      </c>
      <c r="F4" s="15" t="s">
        <v>8</v>
      </c>
      <c r="G4" s="18" t="s">
        <v>9</v>
      </c>
      <c r="H4" s="19" t="s">
        <v>10</v>
      </c>
      <c r="I4" s="20" t="s">
        <v>11</v>
      </c>
      <c r="J4" s="20" t="s">
        <v>12</v>
      </c>
      <c r="K4" s="21" t="s">
        <v>13</v>
      </c>
      <c r="L4" s="22" t="s">
        <v>9</v>
      </c>
      <c r="M4" s="23" t="s">
        <v>14</v>
      </c>
      <c r="N4" s="24" t="s">
        <v>15</v>
      </c>
      <c r="O4" s="24" t="s">
        <v>16</v>
      </c>
      <c r="P4" s="24" t="s">
        <v>17</v>
      </c>
      <c r="Q4" s="24" t="s">
        <v>18</v>
      </c>
      <c r="R4" s="24" t="s">
        <v>19</v>
      </c>
      <c r="S4" s="24" t="s">
        <v>20</v>
      </c>
      <c r="T4" s="24" t="s">
        <v>21</v>
      </c>
      <c r="U4" s="24" t="s">
        <v>22</v>
      </c>
      <c r="V4" s="24" t="s">
        <v>23</v>
      </c>
      <c r="W4" s="25" t="s">
        <v>24</v>
      </c>
      <c r="X4" s="24" t="s">
        <v>25</v>
      </c>
      <c r="Y4" s="24" t="s">
        <v>26</v>
      </c>
      <c r="Z4" s="26" t="s">
        <v>27</v>
      </c>
    </row>
    <row r="5" spans="1:27" x14ac:dyDescent="0.25">
      <c r="A5" s="142">
        <v>42736</v>
      </c>
      <c r="B5" s="143" t="s">
        <v>28</v>
      </c>
      <c r="C5" s="235"/>
      <c r="D5" s="147"/>
      <c r="E5" s="223"/>
      <c r="F5" s="236"/>
      <c r="G5" s="148">
        <f>'Oct - Dec 2018'!$G$31</f>
        <v>31842.63</v>
      </c>
      <c r="H5" s="149">
        <f>'Oct - Dec 2018'!H31</f>
        <v>26524.27</v>
      </c>
      <c r="I5" s="150">
        <f>'Oct - Dec 2018'!I31</f>
        <v>2364</v>
      </c>
      <c r="J5" s="150">
        <f>'Oct - Dec 2018'!J31</f>
        <v>250</v>
      </c>
      <c r="K5" s="151">
        <f>'Oct - Dec 2018'!K31</f>
        <v>343.24</v>
      </c>
      <c r="L5" s="152">
        <f>'Oct - Dec 2018'!L31</f>
        <v>20478.88</v>
      </c>
      <c r="M5" s="151">
        <f>'Oct - Dec 2018'!M31</f>
        <v>6669.54</v>
      </c>
      <c r="N5" s="151">
        <f>'Oct - Dec 2018'!N31</f>
        <v>1576.25</v>
      </c>
      <c r="O5" s="151">
        <f>'Oct - Dec 2018'!O31</f>
        <v>572</v>
      </c>
      <c r="P5" s="151">
        <f>'Oct - Dec 2018'!P31</f>
        <v>0</v>
      </c>
      <c r="Q5" s="151">
        <f>'Oct - Dec 2018'!Q31</f>
        <v>5825.66</v>
      </c>
      <c r="R5" s="151">
        <f>'Oct - Dec 2018'!R31</f>
        <v>1423.42</v>
      </c>
      <c r="S5" s="151">
        <f>'Oct - Dec 2018'!S31</f>
        <v>0</v>
      </c>
      <c r="T5" s="151">
        <f>'Oct - Dec 2018'!T31</f>
        <v>1360.65</v>
      </c>
      <c r="U5" s="151">
        <f>'Oct - Dec 2018'!U31</f>
        <v>465</v>
      </c>
      <c r="V5" s="151">
        <f>'Oct - Dec 2018'!V31</f>
        <v>0</v>
      </c>
      <c r="W5" s="150">
        <f>'Oct - Dec 2018'!W31</f>
        <v>54</v>
      </c>
      <c r="X5" s="150">
        <f>'Oct - Dec 2018'!X31</f>
        <v>550</v>
      </c>
      <c r="Y5" s="150">
        <f>'Oct - Dec 2018'!Y31</f>
        <v>0</v>
      </c>
      <c r="Z5" s="153">
        <f>'Oct - Dec 2018'!Z31</f>
        <v>1982.36</v>
      </c>
    </row>
    <row r="6" spans="1:27" x14ac:dyDescent="0.25">
      <c r="A6" s="154"/>
      <c r="B6" s="155"/>
      <c r="C6" s="237"/>
      <c r="D6" s="159"/>
      <c r="E6" s="225"/>
      <c r="F6" s="238"/>
      <c r="G6" s="160"/>
      <c r="H6" s="161"/>
      <c r="I6" s="162"/>
      <c r="J6" s="162"/>
      <c r="K6" s="163"/>
      <c r="L6" s="164"/>
      <c r="M6" s="165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6"/>
    </row>
    <row r="7" spans="1:27" x14ac:dyDescent="0.25">
      <c r="A7" s="154">
        <v>43480</v>
      </c>
      <c r="B7" s="163" t="s">
        <v>34</v>
      </c>
      <c r="C7" s="237">
        <v>2818</v>
      </c>
      <c r="D7" s="157">
        <v>382</v>
      </c>
      <c r="E7" s="225">
        <v>396</v>
      </c>
      <c r="F7" s="167">
        <v>43493</v>
      </c>
      <c r="G7" s="160"/>
      <c r="H7" s="161"/>
      <c r="I7" s="162"/>
      <c r="J7" s="162"/>
      <c r="K7" s="163"/>
      <c r="L7" s="164">
        <v>396</v>
      </c>
      <c r="M7" s="165"/>
      <c r="N7" s="162"/>
      <c r="O7" s="162"/>
      <c r="P7" s="162"/>
      <c r="Q7" s="162">
        <v>330</v>
      </c>
      <c r="R7" s="162"/>
      <c r="S7" s="162"/>
      <c r="T7" s="162"/>
      <c r="U7" s="162"/>
      <c r="V7" s="162"/>
      <c r="W7" s="162"/>
      <c r="X7" s="162"/>
      <c r="Y7" s="162"/>
      <c r="Z7" s="166">
        <v>66</v>
      </c>
    </row>
    <row r="8" spans="1:27" x14ac:dyDescent="0.25">
      <c r="A8" s="154">
        <v>43480</v>
      </c>
      <c r="B8" s="163" t="s">
        <v>33</v>
      </c>
      <c r="C8" s="239">
        <v>43435</v>
      </c>
      <c r="D8" s="157">
        <v>383</v>
      </c>
      <c r="E8" s="225">
        <v>159.6</v>
      </c>
      <c r="F8" s="167">
        <v>43490</v>
      </c>
      <c r="G8" s="160"/>
      <c r="H8" s="161"/>
      <c r="I8" s="162"/>
      <c r="J8" s="162"/>
      <c r="K8" s="163"/>
      <c r="L8" s="164">
        <v>159.6</v>
      </c>
      <c r="M8" s="165">
        <v>159.6</v>
      </c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6"/>
    </row>
    <row r="9" spans="1:27" x14ac:dyDescent="0.25">
      <c r="A9" s="154">
        <v>43480</v>
      </c>
      <c r="B9" s="163" t="s">
        <v>119</v>
      </c>
      <c r="C9" s="239">
        <v>43435</v>
      </c>
      <c r="D9" s="157">
        <v>384</v>
      </c>
      <c r="E9" s="225">
        <v>637.32000000000005</v>
      </c>
      <c r="F9" s="167">
        <v>43493</v>
      </c>
      <c r="G9" s="160"/>
      <c r="H9" s="161"/>
      <c r="I9" s="162"/>
      <c r="J9" s="162"/>
      <c r="K9" s="163"/>
      <c r="L9" s="164">
        <v>637.32000000000005</v>
      </c>
      <c r="M9" s="165">
        <v>637.32000000000005</v>
      </c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6"/>
    </row>
    <row r="10" spans="1:27" x14ac:dyDescent="0.25">
      <c r="A10" s="154">
        <v>43480</v>
      </c>
      <c r="B10" s="163" t="s">
        <v>33</v>
      </c>
      <c r="C10" s="239">
        <v>43466</v>
      </c>
      <c r="D10" s="157">
        <v>385</v>
      </c>
      <c r="E10" s="225">
        <v>159.19999999999999</v>
      </c>
      <c r="F10" s="167">
        <v>43490</v>
      </c>
      <c r="G10" s="160"/>
      <c r="H10" s="161"/>
      <c r="I10" s="162"/>
      <c r="J10" s="162"/>
      <c r="K10" s="163"/>
      <c r="L10" s="164">
        <v>159.19999999999999</v>
      </c>
      <c r="M10" s="165">
        <v>159.19999999999999</v>
      </c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6"/>
    </row>
    <row r="11" spans="1:27" x14ac:dyDescent="0.25">
      <c r="A11" s="154">
        <v>43480</v>
      </c>
      <c r="B11" s="163" t="s">
        <v>119</v>
      </c>
      <c r="C11" s="239">
        <v>43466</v>
      </c>
      <c r="D11" s="157">
        <v>386</v>
      </c>
      <c r="E11" s="225">
        <v>637.72</v>
      </c>
      <c r="F11" s="167">
        <v>43493</v>
      </c>
      <c r="G11" s="160"/>
      <c r="H11" s="161"/>
      <c r="I11" s="162"/>
      <c r="J11" s="162"/>
      <c r="K11" s="163"/>
      <c r="L11" s="164">
        <v>637.72</v>
      </c>
      <c r="M11" s="165">
        <v>637.72</v>
      </c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6"/>
    </row>
    <row r="12" spans="1:27" x14ac:dyDescent="0.25">
      <c r="A12" s="154"/>
      <c r="B12" s="240" t="s">
        <v>120</v>
      </c>
      <c r="C12" s="237"/>
      <c r="D12" s="157">
        <v>387</v>
      </c>
      <c r="E12" s="225"/>
      <c r="F12" s="167"/>
      <c r="G12" s="160"/>
      <c r="H12" s="161"/>
      <c r="I12" s="162"/>
      <c r="J12" s="162"/>
      <c r="K12" s="163"/>
      <c r="L12" s="164"/>
      <c r="M12" s="165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6"/>
    </row>
    <row r="13" spans="1:27" x14ac:dyDescent="0.25">
      <c r="A13" s="154">
        <v>43480</v>
      </c>
      <c r="B13" s="163" t="s">
        <v>34</v>
      </c>
      <c r="C13" s="237">
        <v>2815</v>
      </c>
      <c r="D13" s="157">
        <v>388</v>
      </c>
      <c r="E13" s="225">
        <v>186</v>
      </c>
      <c r="F13" s="167">
        <v>43493</v>
      </c>
      <c r="G13" s="160"/>
      <c r="H13" s="161"/>
      <c r="I13" s="162"/>
      <c r="J13" s="162"/>
      <c r="K13" s="163"/>
      <c r="L13" s="164">
        <v>186</v>
      </c>
      <c r="M13" s="165"/>
      <c r="N13" s="162"/>
      <c r="O13" s="162"/>
      <c r="P13" s="162"/>
      <c r="Q13" s="162">
        <v>155</v>
      </c>
      <c r="R13" s="162"/>
      <c r="S13" s="162"/>
      <c r="T13" s="162"/>
      <c r="U13" s="162"/>
      <c r="V13" s="162"/>
      <c r="W13" s="162"/>
      <c r="X13" s="162"/>
      <c r="Y13" s="162"/>
      <c r="Z13" s="166">
        <v>31</v>
      </c>
    </row>
    <row r="14" spans="1:27" x14ac:dyDescent="0.25">
      <c r="A14" s="154">
        <v>43480</v>
      </c>
      <c r="B14" s="163" t="s">
        <v>121</v>
      </c>
      <c r="C14" s="237" t="s">
        <v>122</v>
      </c>
      <c r="D14" s="157">
        <v>389</v>
      </c>
      <c r="E14" s="225">
        <v>100</v>
      </c>
      <c r="F14" s="167">
        <v>43500</v>
      </c>
      <c r="G14" s="160"/>
      <c r="H14" s="161"/>
      <c r="I14" s="162"/>
      <c r="J14" s="162"/>
      <c r="K14" s="163"/>
      <c r="L14" s="164">
        <v>100</v>
      </c>
      <c r="M14" s="165"/>
      <c r="N14" s="162"/>
      <c r="O14" s="162"/>
      <c r="P14" s="162"/>
      <c r="Q14" s="162"/>
      <c r="R14" s="162"/>
      <c r="S14" s="162"/>
      <c r="T14" s="162">
        <v>100</v>
      </c>
      <c r="U14" s="162"/>
      <c r="V14" s="162"/>
      <c r="W14" s="162"/>
      <c r="X14" s="162"/>
      <c r="Y14" s="162"/>
      <c r="Z14" s="166"/>
    </row>
    <row r="15" spans="1:27" x14ac:dyDescent="0.25">
      <c r="A15" s="154">
        <v>43480</v>
      </c>
      <c r="B15" s="163" t="s">
        <v>34</v>
      </c>
      <c r="C15" s="237">
        <v>2776</v>
      </c>
      <c r="D15" s="157">
        <v>390</v>
      </c>
      <c r="E15" s="225">
        <v>327</v>
      </c>
      <c r="F15" s="167">
        <v>43493</v>
      </c>
      <c r="G15" s="160"/>
      <c r="H15" s="161"/>
      <c r="I15" s="162"/>
      <c r="J15" s="162"/>
      <c r="K15" s="163"/>
      <c r="L15" s="164">
        <v>327</v>
      </c>
      <c r="M15" s="165"/>
      <c r="N15" s="162"/>
      <c r="O15" s="162"/>
      <c r="P15" s="162"/>
      <c r="Q15" s="162">
        <v>272.5</v>
      </c>
      <c r="R15" s="162"/>
      <c r="S15" s="162"/>
      <c r="T15" s="162"/>
      <c r="U15" s="162"/>
      <c r="V15" s="162"/>
      <c r="W15" s="162"/>
      <c r="X15" s="162"/>
      <c r="Y15" s="162"/>
      <c r="Z15" s="166">
        <v>54.5</v>
      </c>
    </row>
    <row r="16" spans="1:27" x14ac:dyDescent="0.25">
      <c r="A16" s="154">
        <v>43480</v>
      </c>
      <c r="B16" s="163" t="s">
        <v>123</v>
      </c>
      <c r="C16" s="237" t="s">
        <v>124</v>
      </c>
      <c r="D16" s="157">
        <v>391</v>
      </c>
      <c r="E16" s="225">
        <v>26.6</v>
      </c>
      <c r="F16" s="167"/>
      <c r="G16" s="160"/>
      <c r="H16" s="161"/>
      <c r="I16" s="162"/>
      <c r="J16" s="162"/>
      <c r="K16" s="163"/>
      <c r="L16" s="164">
        <v>26.6</v>
      </c>
      <c r="M16" s="165"/>
      <c r="N16" s="162"/>
      <c r="O16" s="162"/>
      <c r="P16" s="162"/>
      <c r="Q16" s="162"/>
      <c r="R16" s="162"/>
      <c r="S16" s="162"/>
      <c r="T16" s="162">
        <v>22.16</v>
      </c>
      <c r="U16" s="162"/>
      <c r="V16" s="162"/>
      <c r="W16" s="162"/>
      <c r="X16" s="162"/>
      <c r="Y16" s="162"/>
      <c r="Z16" s="166">
        <v>4.4400000000000004</v>
      </c>
      <c r="AA16" s="134">
        <v>208189066</v>
      </c>
    </row>
    <row r="17" spans="1:27" x14ac:dyDescent="0.25">
      <c r="A17" s="154">
        <v>43480</v>
      </c>
      <c r="B17" s="163" t="s">
        <v>125</v>
      </c>
      <c r="C17" s="239" t="s">
        <v>126</v>
      </c>
      <c r="D17" s="157">
        <v>392</v>
      </c>
      <c r="E17" s="225">
        <v>350</v>
      </c>
      <c r="F17" s="167">
        <v>43497</v>
      </c>
      <c r="G17" s="160"/>
      <c r="H17" s="161"/>
      <c r="I17" s="162"/>
      <c r="J17" s="162"/>
      <c r="K17" s="163"/>
      <c r="L17" s="164">
        <v>350</v>
      </c>
      <c r="M17" s="165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>
        <v>350</v>
      </c>
      <c r="Z17" s="166"/>
    </row>
    <row r="18" spans="1:27" x14ac:dyDescent="0.25">
      <c r="A18" s="154">
        <v>43480</v>
      </c>
      <c r="B18" s="163" t="s">
        <v>127</v>
      </c>
      <c r="C18" s="237">
        <v>21719</v>
      </c>
      <c r="D18" s="157">
        <v>393</v>
      </c>
      <c r="E18" s="225">
        <v>671.6</v>
      </c>
      <c r="F18" s="167">
        <v>43493</v>
      </c>
      <c r="G18" s="160"/>
      <c r="H18" s="161"/>
      <c r="I18" s="162"/>
      <c r="J18" s="162"/>
      <c r="K18" s="163"/>
      <c r="L18" s="164">
        <v>671.6</v>
      </c>
      <c r="M18" s="165"/>
      <c r="N18" s="162"/>
      <c r="O18" s="162"/>
      <c r="P18" s="162"/>
      <c r="Q18" s="162">
        <v>560.29999999999995</v>
      </c>
      <c r="R18" s="162"/>
      <c r="S18" s="162"/>
      <c r="T18" s="162"/>
      <c r="U18" s="162"/>
      <c r="V18" s="162"/>
      <c r="W18" s="162"/>
      <c r="X18" s="162"/>
      <c r="Y18" s="162"/>
      <c r="Z18" s="166">
        <v>111.3</v>
      </c>
    </row>
    <row r="19" spans="1:27" x14ac:dyDescent="0.25">
      <c r="A19" s="154"/>
      <c r="B19" s="163"/>
      <c r="C19" s="237"/>
      <c r="D19" s="157"/>
      <c r="E19" s="225"/>
      <c r="F19" s="167"/>
      <c r="G19" s="160"/>
      <c r="H19" s="161"/>
      <c r="I19" s="162"/>
      <c r="J19" s="162"/>
      <c r="K19" s="163"/>
      <c r="L19" s="164"/>
      <c r="M19" s="165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6"/>
    </row>
    <row r="20" spans="1:27" x14ac:dyDescent="0.25">
      <c r="A20" s="154">
        <v>43514</v>
      </c>
      <c r="B20" s="163" t="s">
        <v>34</v>
      </c>
      <c r="C20" s="237">
        <v>2878</v>
      </c>
      <c r="D20" s="157">
        <v>394</v>
      </c>
      <c r="E20" s="225">
        <v>2988</v>
      </c>
      <c r="F20" s="167">
        <v>43539</v>
      </c>
      <c r="G20" s="160"/>
      <c r="H20" s="161"/>
      <c r="I20" s="162"/>
      <c r="J20" s="162"/>
      <c r="K20" s="163"/>
      <c r="L20" s="164">
        <v>2988</v>
      </c>
      <c r="M20" s="165"/>
      <c r="N20" s="162"/>
      <c r="O20" s="162"/>
      <c r="P20" s="162"/>
      <c r="Q20" s="162">
        <v>2490</v>
      </c>
      <c r="R20" s="162"/>
      <c r="S20" s="162"/>
      <c r="T20" s="162"/>
      <c r="U20" s="162"/>
      <c r="V20" s="162"/>
      <c r="W20" s="162"/>
      <c r="X20" s="162"/>
      <c r="Y20" s="162"/>
      <c r="Z20" s="166">
        <v>498</v>
      </c>
    </row>
    <row r="21" spans="1:27" x14ac:dyDescent="0.25">
      <c r="A21" s="154">
        <v>43514</v>
      </c>
      <c r="B21" s="163" t="s">
        <v>119</v>
      </c>
      <c r="C21" s="239">
        <v>43497</v>
      </c>
      <c r="D21" s="157">
        <v>395</v>
      </c>
      <c r="E21" s="225">
        <v>637.32000000000005</v>
      </c>
      <c r="F21" s="167">
        <v>43528</v>
      </c>
      <c r="G21" s="160"/>
      <c r="H21" s="161"/>
      <c r="I21" s="162"/>
      <c r="J21" s="162"/>
      <c r="K21" s="163"/>
      <c r="L21" s="164">
        <v>637.32000000000005</v>
      </c>
      <c r="M21" s="165">
        <v>637.32000000000005</v>
      </c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6"/>
    </row>
    <row r="22" spans="1:27" x14ac:dyDescent="0.25">
      <c r="A22" s="154">
        <v>43514</v>
      </c>
      <c r="B22" s="163" t="s">
        <v>33</v>
      </c>
      <c r="C22" s="239">
        <v>43497</v>
      </c>
      <c r="D22" s="157">
        <v>396</v>
      </c>
      <c r="E22" s="225">
        <v>159.6</v>
      </c>
      <c r="F22" s="167"/>
      <c r="G22" s="160"/>
      <c r="H22" s="161"/>
      <c r="I22" s="162"/>
      <c r="J22" s="162"/>
      <c r="K22" s="163"/>
      <c r="L22" s="164">
        <v>159.6</v>
      </c>
      <c r="M22" s="165">
        <v>159.6</v>
      </c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6"/>
    </row>
    <row r="23" spans="1:27" x14ac:dyDescent="0.25">
      <c r="A23" s="154">
        <v>43514</v>
      </c>
      <c r="B23" s="163" t="s">
        <v>34</v>
      </c>
      <c r="C23" s="237">
        <v>2844</v>
      </c>
      <c r="D23" s="157">
        <v>397</v>
      </c>
      <c r="E23" s="225">
        <v>186</v>
      </c>
      <c r="F23" s="167">
        <v>43539</v>
      </c>
      <c r="G23" s="160"/>
      <c r="H23" s="161"/>
      <c r="I23" s="162"/>
      <c r="J23" s="162"/>
      <c r="K23" s="163"/>
      <c r="L23" s="164">
        <v>186</v>
      </c>
      <c r="M23" s="165"/>
      <c r="N23" s="162"/>
      <c r="O23" s="162"/>
      <c r="P23" s="162"/>
      <c r="Q23" s="162">
        <v>155</v>
      </c>
      <c r="R23" s="162"/>
      <c r="S23" s="162"/>
      <c r="T23" s="162"/>
      <c r="U23" s="162"/>
      <c r="V23" s="162"/>
      <c r="W23" s="162"/>
      <c r="X23" s="162"/>
      <c r="Y23" s="162"/>
      <c r="Z23" s="166">
        <v>31</v>
      </c>
    </row>
    <row r="24" spans="1:27" x14ac:dyDescent="0.25">
      <c r="A24" s="154">
        <v>43514</v>
      </c>
      <c r="B24" s="163" t="s">
        <v>34</v>
      </c>
      <c r="C24" s="237">
        <v>2704</v>
      </c>
      <c r="D24" s="157">
        <v>398</v>
      </c>
      <c r="E24" s="225">
        <v>1008</v>
      </c>
      <c r="F24" s="167">
        <v>43539</v>
      </c>
      <c r="G24" s="160"/>
      <c r="H24" s="161"/>
      <c r="I24" s="162"/>
      <c r="J24" s="162"/>
      <c r="K24" s="163"/>
      <c r="L24" s="164">
        <v>1008</v>
      </c>
      <c r="M24" s="165"/>
      <c r="N24" s="162"/>
      <c r="O24" s="162"/>
      <c r="P24" s="162"/>
      <c r="Q24" s="162">
        <v>840</v>
      </c>
      <c r="R24" s="162"/>
      <c r="S24" s="162"/>
      <c r="T24" s="162"/>
      <c r="U24" s="162"/>
      <c r="V24" s="162"/>
      <c r="W24" s="162"/>
      <c r="X24" s="162"/>
      <c r="Y24" s="162"/>
      <c r="Z24" s="166">
        <v>168</v>
      </c>
    </row>
    <row r="25" spans="1:27" x14ac:dyDescent="0.25">
      <c r="A25" s="154">
        <v>43514</v>
      </c>
      <c r="B25" s="163" t="s">
        <v>128</v>
      </c>
      <c r="C25" s="237" t="s">
        <v>129</v>
      </c>
      <c r="D25" s="157">
        <v>399</v>
      </c>
      <c r="E25" s="225">
        <v>142.94</v>
      </c>
      <c r="F25" s="167">
        <v>43530</v>
      </c>
      <c r="G25" s="160"/>
      <c r="H25" s="161"/>
      <c r="I25" s="162"/>
      <c r="J25" s="162"/>
      <c r="K25" s="163"/>
      <c r="L25" s="164">
        <v>142.94</v>
      </c>
      <c r="M25" s="165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>
        <v>119.12</v>
      </c>
      <c r="Z25" s="166">
        <v>23.82</v>
      </c>
      <c r="AA25" s="134">
        <v>257767651</v>
      </c>
    </row>
    <row r="26" spans="1:27" x14ac:dyDescent="0.25">
      <c r="A26" s="154">
        <v>43514</v>
      </c>
      <c r="B26" s="163" t="s">
        <v>119</v>
      </c>
      <c r="C26" s="237" t="s">
        <v>130</v>
      </c>
      <c r="D26" s="157">
        <v>400</v>
      </c>
      <c r="E26" s="225">
        <v>68.2</v>
      </c>
      <c r="F26" s="167">
        <v>43528</v>
      </c>
      <c r="G26" s="160"/>
      <c r="H26" s="161"/>
      <c r="I26" s="162"/>
      <c r="J26" s="162"/>
      <c r="K26" s="163"/>
      <c r="L26" s="164">
        <v>68.2</v>
      </c>
      <c r="M26" s="165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>
        <v>56.84</v>
      </c>
      <c r="Z26" s="166">
        <v>11.36</v>
      </c>
      <c r="AA26" s="134">
        <v>684311436</v>
      </c>
    </row>
    <row r="27" spans="1:27" x14ac:dyDescent="0.25">
      <c r="A27" s="172">
        <v>43514</v>
      </c>
      <c r="B27" s="163" t="s">
        <v>34</v>
      </c>
      <c r="C27" s="237">
        <v>2642</v>
      </c>
      <c r="D27" s="157">
        <v>601</v>
      </c>
      <c r="E27" s="225">
        <v>1075</v>
      </c>
      <c r="F27" s="241">
        <v>43539</v>
      </c>
      <c r="G27" s="164"/>
      <c r="H27" s="161"/>
      <c r="I27" s="162"/>
      <c r="J27" s="162"/>
      <c r="K27" s="163"/>
      <c r="L27" s="164">
        <v>1075</v>
      </c>
      <c r="M27" s="165"/>
      <c r="N27" s="162"/>
      <c r="O27" s="162"/>
      <c r="P27" s="162"/>
      <c r="Q27" s="162">
        <v>895.83</v>
      </c>
      <c r="R27" s="162"/>
      <c r="S27" s="162"/>
      <c r="T27" s="162"/>
      <c r="U27" s="162"/>
      <c r="V27" s="162"/>
      <c r="W27" s="162"/>
      <c r="X27" s="162"/>
      <c r="Z27" s="162">
        <v>179.17</v>
      </c>
      <c r="AA27" s="242" t="s">
        <v>131</v>
      </c>
    </row>
    <row r="28" spans="1:27" x14ac:dyDescent="0.25">
      <c r="A28" s="172">
        <v>43543</v>
      </c>
      <c r="B28" s="163" t="s">
        <v>119</v>
      </c>
      <c r="C28" s="239">
        <v>43525</v>
      </c>
      <c r="D28" s="157">
        <v>602</v>
      </c>
      <c r="E28" s="158">
        <v>637.72</v>
      </c>
      <c r="F28" s="243">
        <v>43551</v>
      </c>
      <c r="G28" s="244"/>
      <c r="H28" s="161"/>
      <c r="I28" s="162"/>
      <c r="J28" s="162"/>
      <c r="K28" s="163"/>
      <c r="L28" s="164">
        <v>637.72</v>
      </c>
      <c r="M28" s="160">
        <v>637.72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6"/>
    </row>
    <row r="29" spans="1:27" x14ac:dyDescent="0.25">
      <c r="A29" s="172">
        <v>43543</v>
      </c>
      <c r="B29" s="163" t="s">
        <v>33</v>
      </c>
      <c r="C29" s="239">
        <v>43525</v>
      </c>
      <c r="D29" s="157">
        <v>603</v>
      </c>
      <c r="E29" s="158">
        <v>159.19999999999999</v>
      </c>
      <c r="F29" s="243">
        <v>43552</v>
      </c>
      <c r="G29" s="244"/>
      <c r="H29" s="161"/>
      <c r="I29" s="162"/>
      <c r="J29" s="162"/>
      <c r="K29" s="245"/>
      <c r="L29" s="164">
        <v>159.19999999999999</v>
      </c>
      <c r="M29" s="160">
        <v>159.19999999999999</v>
      </c>
      <c r="N29" s="165"/>
      <c r="O29" s="165"/>
      <c r="P29" s="165"/>
      <c r="Q29" s="165"/>
      <c r="R29" s="165"/>
      <c r="S29" s="165"/>
      <c r="T29" s="165"/>
      <c r="U29" s="165"/>
      <c r="V29" s="165"/>
      <c r="W29" s="162"/>
      <c r="X29" s="162"/>
      <c r="Y29" s="162"/>
      <c r="Z29" s="166"/>
    </row>
    <row r="30" spans="1:27" x14ac:dyDescent="0.25">
      <c r="A30" s="172">
        <v>43543</v>
      </c>
      <c r="B30" s="163" t="s">
        <v>34</v>
      </c>
      <c r="C30" s="237">
        <v>2885</v>
      </c>
      <c r="D30" s="157">
        <v>604</v>
      </c>
      <c r="E30" s="158">
        <v>84</v>
      </c>
      <c r="F30" s="243">
        <v>43579</v>
      </c>
      <c r="G30" s="244"/>
      <c r="H30" s="161"/>
      <c r="I30" s="162"/>
      <c r="J30" s="162"/>
      <c r="K30" s="245"/>
      <c r="L30" s="164">
        <v>84</v>
      </c>
      <c r="M30" s="160"/>
      <c r="N30" s="165"/>
      <c r="O30" s="165"/>
      <c r="P30" s="165"/>
      <c r="Q30" s="165">
        <v>70</v>
      </c>
      <c r="R30" s="165"/>
      <c r="S30" s="165"/>
      <c r="T30" s="165"/>
      <c r="U30" s="165"/>
      <c r="V30" s="165"/>
      <c r="W30" s="162"/>
      <c r="X30" s="162"/>
      <c r="Y30" s="162"/>
      <c r="Z30" s="166">
        <v>14</v>
      </c>
    </row>
    <row r="31" spans="1:27" x14ac:dyDescent="0.25">
      <c r="A31" s="172">
        <v>43543</v>
      </c>
      <c r="B31" s="163" t="s">
        <v>132</v>
      </c>
      <c r="C31" s="237">
        <v>3320</v>
      </c>
      <c r="D31" s="157">
        <v>605</v>
      </c>
      <c r="E31" s="158">
        <v>175.2</v>
      </c>
      <c r="F31" s="243">
        <v>43551</v>
      </c>
      <c r="G31" s="244"/>
      <c r="H31" s="161"/>
      <c r="I31" s="162"/>
      <c r="J31" s="162"/>
      <c r="K31" s="245"/>
      <c r="L31" s="164">
        <v>175.2</v>
      </c>
      <c r="M31" s="160"/>
      <c r="N31" s="165"/>
      <c r="O31" s="165"/>
      <c r="P31" s="165"/>
      <c r="Q31" s="165"/>
      <c r="R31" s="165"/>
      <c r="S31" s="165"/>
      <c r="T31" s="165"/>
      <c r="U31" s="165">
        <v>146</v>
      </c>
      <c r="V31" s="165"/>
      <c r="W31" s="162"/>
      <c r="X31" s="162"/>
      <c r="Y31" s="162"/>
      <c r="Z31" s="166">
        <v>29.2</v>
      </c>
    </row>
    <row r="32" spans="1:27" x14ac:dyDescent="0.25">
      <c r="A32" s="172">
        <v>43553</v>
      </c>
      <c r="B32" s="163" t="s">
        <v>133</v>
      </c>
      <c r="C32" s="237"/>
      <c r="D32" s="157"/>
      <c r="E32" s="158"/>
      <c r="F32" s="243"/>
      <c r="G32" s="244">
        <v>1894.78</v>
      </c>
      <c r="H32" s="161"/>
      <c r="I32" s="162">
        <v>1894.78</v>
      </c>
      <c r="J32" s="162"/>
      <c r="K32" s="245"/>
      <c r="L32" s="164"/>
      <c r="M32" s="160"/>
      <c r="N32" s="162"/>
      <c r="O32" s="165"/>
      <c r="P32" s="162"/>
      <c r="Q32" s="165"/>
      <c r="R32" s="162"/>
      <c r="S32" s="165"/>
      <c r="T32" s="162"/>
      <c r="U32" s="165"/>
      <c r="V32" s="163"/>
      <c r="W32" s="162"/>
      <c r="X32" s="163"/>
      <c r="Y32" s="162"/>
      <c r="Z32" s="166"/>
    </row>
    <row r="33" spans="1:26" x14ac:dyDescent="0.25">
      <c r="A33" s="246">
        <v>43555</v>
      </c>
      <c r="B33" s="247" t="s">
        <v>80</v>
      </c>
      <c r="C33" s="248"/>
      <c r="D33" s="249"/>
      <c r="E33" s="250">
        <v>18</v>
      </c>
      <c r="F33" s="251"/>
      <c r="G33" s="252"/>
      <c r="H33" s="253"/>
      <c r="I33" s="254"/>
      <c r="J33" s="254"/>
      <c r="K33" s="255"/>
      <c r="L33" s="256">
        <v>18</v>
      </c>
      <c r="M33" s="257"/>
      <c r="N33" s="254"/>
      <c r="O33" s="258"/>
      <c r="P33" s="254"/>
      <c r="Q33" s="258"/>
      <c r="R33" s="254"/>
      <c r="S33" s="258"/>
      <c r="T33" s="254"/>
      <c r="U33" s="258"/>
      <c r="V33" s="259"/>
      <c r="W33" s="254">
        <v>18</v>
      </c>
      <c r="X33" s="259"/>
      <c r="Y33" s="254"/>
      <c r="Z33" s="260"/>
    </row>
    <row r="34" spans="1:26" x14ac:dyDescent="0.25">
      <c r="A34" s="190">
        <v>43190</v>
      </c>
      <c r="B34" s="74" t="s">
        <v>134</v>
      </c>
      <c r="C34" s="75"/>
      <c r="D34" s="76"/>
      <c r="E34" s="192"/>
      <c r="F34" s="76"/>
      <c r="G34" s="79">
        <f t="shared" ref="G34:Z34" si="0">SUM(G5:G33)</f>
        <v>33737.410000000003</v>
      </c>
      <c r="H34" s="80">
        <f t="shared" si="0"/>
        <v>26524.27</v>
      </c>
      <c r="I34" s="79">
        <f t="shared" si="0"/>
        <v>4258.78</v>
      </c>
      <c r="J34" s="80">
        <f t="shared" si="0"/>
        <v>250</v>
      </c>
      <c r="K34" s="79">
        <f t="shared" si="0"/>
        <v>343.24</v>
      </c>
      <c r="L34" s="80">
        <f t="shared" si="0"/>
        <v>31469.1</v>
      </c>
      <c r="M34" s="79">
        <f t="shared" si="0"/>
        <v>9857.2199999999993</v>
      </c>
      <c r="N34" s="80">
        <f t="shared" si="0"/>
        <v>1576.25</v>
      </c>
      <c r="O34" s="79">
        <f t="shared" si="0"/>
        <v>572</v>
      </c>
      <c r="P34" s="80">
        <f t="shared" si="0"/>
        <v>0</v>
      </c>
      <c r="Q34" s="79">
        <f t="shared" si="0"/>
        <v>11594.289999999999</v>
      </c>
      <c r="R34" s="80">
        <f t="shared" si="0"/>
        <v>1423.42</v>
      </c>
      <c r="S34" s="79">
        <f t="shared" si="0"/>
        <v>0</v>
      </c>
      <c r="T34" s="80">
        <f t="shared" si="0"/>
        <v>1482.8100000000002</v>
      </c>
      <c r="U34" s="79">
        <f t="shared" si="0"/>
        <v>611</v>
      </c>
      <c r="V34" s="80">
        <f t="shared" si="0"/>
        <v>0</v>
      </c>
      <c r="W34" s="79">
        <f t="shared" si="0"/>
        <v>72</v>
      </c>
      <c r="X34" s="80">
        <f t="shared" si="0"/>
        <v>550</v>
      </c>
      <c r="Y34" s="79">
        <f t="shared" si="0"/>
        <v>525.96</v>
      </c>
      <c r="Z34" s="261">
        <f t="shared" si="0"/>
        <v>3204.15</v>
      </c>
    </row>
    <row r="35" spans="1:26" x14ac:dyDescent="0.25">
      <c r="A35" s="193">
        <v>43190</v>
      </c>
      <c r="B35" s="88" t="s">
        <v>135</v>
      </c>
      <c r="C35" s="89"/>
      <c r="D35" s="90"/>
      <c r="E35" s="195"/>
      <c r="F35" s="90"/>
      <c r="G35" s="33">
        <f>L34</f>
        <v>31469.1</v>
      </c>
      <c r="H35" s="93">
        <f t="shared" ref="H35:Z35" si="1">SUM(H6:H33)</f>
        <v>0</v>
      </c>
      <c r="I35" s="93">
        <f t="shared" si="1"/>
        <v>1894.78</v>
      </c>
      <c r="J35" s="93">
        <f t="shared" si="1"/>
        <v>0</v>
      </c>
      <c r="K35" s="93">
        <f t="shared" si="1"/>
        <v>0</v>
      </c>
      <c r="L35" s="93">
        <f t="shared" si="1"/>
        <v>10990.220000000001</v>
      </c>
      <c r="M35" s="93">
        <f t="shared" si="1"/>
        <v>3187.6800000000003</v>
      </c>
      <c r="N35" s="93">
        <f t="shared" si="1"/>
        <v>0</v>
      </c>
      <c r="O35" s="93">
        <f t="shared" si="1"/>
        <v>0</v>
      </c>
      <c r="P35" s="93">
        <f t="shared" si="1"/>
        <v>0</v>
      </c>
      <c r="Q35" s="93">
        <f t="shared" si="1"/>
        <v>5768.63</v>
      </c>
      <c r="R35" s="93">
        <f t="shared" si="1"/>
        <v>0</v>
      </c>
      <c r="S35" s="93">
        <f t="shared" si="1"/>
        <v>0</v>
      </c>
      <c r="T35" s="93">
        <f t="shared" si="1"/>
        <v>122.16</v>
      </c>
      <c r="U35" s="93">
        <f t="shared" si="1"/>
        <v>146</v>
      </c>
      <c r="V35" s="93">
        <f t="shared" si="1"/>
        <v>0</v>
      </c>
      <c r="W35" s="93">
        <f t="shared" si="1"/>
        <v>18</v>
      </c>
      <c r="X35" s="93">
        <f t="shared" si="1"/>
        <v>0</v>
      </c>
      <c r="Y35" s="93">
        <f t="shared" si="1"/>
        <v>525.96</v>
      </c>
      <c r="Z35" s="93">
        <f t="shared" si="1"/>
        <v>1221.7900000000002</v>
      </c>
    </row>
    <row r="36" spans="1:26" x14ac:dyDescent="0.25">
      <c r="A36" s="196">
        <v>43190</v>
      </c>
      <c r="B36" s="100" t="s">
        <v>136</v>
      </c>
      <c r="C36" s="101"/>
      <c r="D36" s="102" t="s">
        <v>57</v>
      </c>
      <c r="E36" s="198"/>
      <c r="F36" s="102"/>
      <c r="G36" s="105">
        <f t="shared" ref="G36:Z36" si="2">G34</f>
        <v>33737.410000000003</v>
      </c>
      <c r="H36" s="106">
        <f t="shared" si="2"/>
        <v>26524.27</v>
      </c>
      <c r="I36" s="107">
        <f t="shared" si="2"/>
        <v>4258.78</v>
      </c>
      <c r="J36" s="107">
        <f t="shared" si="2"/>
        <v>250</v>
      </c>
      <c r="K36" s="100">
        <f t="shared" si="2"/>
        <v>343.24</v>
      </c>
      <c r="L36" s="108">
        <f t="shared" si="2"/>
        <v>31469.1</v>
      </c>
      <c r="M36" s="100">
        <f t="shared" si="2"/>
        <v>9857.2199999999993</v>
      </c>
      <c r="N36" s="100">
        <f t="shared" si="2"/>
        <v>1576.25</v>
      </c>
      <c r="O36" s="100">
        <f t="shared" si="2"/>
        <v>572</v>
      </c>
      <c r="P36" s="100">
        <f t="shared" si="2"/>
        <v>0</v>
      </c>
      <c r="Q36" s="100">
        <f t="shared" si="2"/>
        <v>11594.289999999999</v>
      </c>
      <c r="R36" s="100">
        <f t="shared" si="2"/>
        <v>1423.42</v>
      </c>
      <c r="S36" s="100">
        <f t="shared" si="2"/>
        <v>0</v>
      </c>
      <c r="T36" s="100">
        <f t="shared" si="2"/>
        <v>1482.8100000000002</v>
      </c>
      <c r="U36" s="100">
        <f t="shared" si="2"/>
        <v>611</v>
      </c>
      <c r="V36" s="100">
        <f t="shared" si="2"/>
        <v>0</v>
      </c>
      <c r="W36" s="107">
        <f t="shared" si="2"/>
        <v>72</v>
      </c>
      <c r="X36" s="107">
        <f t="shared" si="2"/>
        <v>550</v>
      </c>
      <c r="Y36" s="107">
        <f t="shared" si="2"/>
        <v>525.96</v>
      </c>
      <c r="Z36" s="109">
        <f t="shared" si="2"/>
        <v>3204.15</v>
      </c>
    </row>
    <row r="37" spans="1:26" x14ac:dyDescent="0.25">
      <c r="A37" s="199"/>
      <c r="B37" s="200"/>
      <c r="C37" s="262"/>
      <c r="D37" s="203"/>
      <c r="E37" s="200"/>
      <c r="F37" s="203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</row>
    <row r="38" spans="1:26" s="204" customFormat="1" x14ac:dyDescent="0.25">
      <c r="A38" s="135"/>
      <c r="C38" s="263"/>
      <c r="D38" s="207"/>
      <c r="E38" s="232"/>
      <c r="F38" s="207"/>
      <c r="G38" s="200" t="s">
        <v>58</v>
      </c>
      <c r="H38" s="208">
        <f>SUM(H36:K36)</f>
        <v>31376.29</v>
      </c>
      <c r="I38" s="208"/>
      <c r="J38" s="208"/>
      <c r="K38" s="208"/>
      <c r="L38" s="200" t="s">
        <v>59</v>
      </c>
      <c r="M38" s="208">
        <f>SUM(M36:Z36)</f>
        <v>31469.100000000002</v>
      </c>
      <c r="N38" s="264" t="s">
        <v>137</v>
      </c>
      <c r="O38" s="208">
        <f>M38-H38</f>
        <v>92.81000000000131</v>
      </c>
      <c r="P38" s="208" t="s">
        <v>138</v>
      </c>
      <c r="Q38" s="208"/>
      <c r="R38" s="208"/>
      <c r="S38" s="208"/>
      <c r="T38" s="208"/>
      <c r="U38" s="208"/>
      <c r="V38" s="208"/>
      <c r="W38" s="208"/>
      <c r="X38" s="208"/>
      <c r="Y38" s="208"/>
      <c r="Z38" s="208"/>
    </row>
    <row r="39" spans="1:26" x14ac:dyDescent="0.25">
      <c r="A39" s="199"/>
      <c r="B39" s="209"/>
      <c r="C39" s="265"/>
      <c r="D39" s="203"/>
      <c r="E39" s="200"/>
      <c r="F39" s="203"/>
      <c r="G39" s="200"/>
      <c r="L39" s="200"/>
    </row>
    <row r="40" spans="1:26" x14ac:dyDescent="0.25">
      <c r="A40" s="199"/>
      <c r="B40" s="200" t="s">
        <v>60</v>
      </c>
      <c r="C40" s="265"/>
      <c r="D40" s="203"/>
      <c r="E40" s="200"/>
      <c r="F40" s="203"/>
      <c r="G40" s="200">
        <f>'Apr - Jun 2018'!G46</f>
        <v>45792</v>
      </c>
      <c r="I40" s="130" t="s">
        <v>139</v>
      </c>
      <c r="J40" s="133"/>
      <c r="L40" s="130">
        <v>45969.39</v>
      </c>
    </row>
    <row r="41" spans="1:26" x14ac:dyDescent="0.25">
      <c r="A41" s="199"/>
      <c r="B41" s="209" t="s">
        <v>140</v>
      </c>
      <c r="C41" s="265"/>
      <c r="D41" s="203"/>
      <c r="E41" s="200"/>
      <c r="F41" s="203"/>
      <c r="G41" s="214">
        <f>H38</f>
        <v>31376.29</v>
      </c>
      <c r="I41" s="131" t="s">
        <v>63</v>
      </c>
      <c r="J41" s="133"/>
      <c r="L41" s="216">
        <v>0</v>
      </c>
      <c r="Q41" s="130">
        <f>L34-M38</f>
        <v>0</v>
      </c>
    </row>
    <row r="42" spans="1:26" x14ac:dyDescent="0.25">
      <c r="B42" s="209"/>
      <c r="C42" s="265"/>
      <c r="G42" s="217">
        <f>SUM(G40:G41)</f>
        <v>77168.290000000008</v>
      </c>
      <c r="I42" s="131"/>
      <c r="J42" s="133"/>
      <c r="L42" s="217">
        <f>SUM(L40:L41)</f>
        <v>45969.39</v>
      </c>
    </row>
    <row r="43" spans="1:26" x14ac:dyDescent="0.25">
      <c r="B43" s="209" t="s">
        <v>141</v>
      </c>
      <c r="C43" s="265"/>
      <c r="G43" s="130">
        <f>M38</f>
        <v>31469.100000000002</v>
      </c>
      <c r="I43" s="130" t="s">
        <v>65</v>
      </c>
      <c r="L43" s="130">
        <f>E16+E22+E30</f>
        <v>270.2</v>
      </c>
    </row>
    <row r="44" spans="1:26" x14ac:dyDescent="0.25">
      <c r="B44" s="200" t="s">
        <v>142</v>
      </c>
      <c r="C44" s="265"/>
      <c r="G44" s="219">
        <f>G42-G43</f>
        <v>45699.19</v>
      </c>
      <c r="L44" s="219">
        <f>L42-L43</f>
        <v>45699.19</v>
      </c>
      <c r="M44" s="217" t="s">
        <v>143</v>
      </c>
    </row>
    <row r="45" spans="1:26" x14ac:dyDescent="0.25">
      <c r="B45" s="209"/>
      <c r="C45" s="265"/>
    </row>
    <row r="46" spans="1:26" x14ac:dyDescent="0.25">
      <c r="L46" s="217">
        <f>L44-G44</f>
        <v>0</v>
      </c>
      <c r="M46" s="130" t="s">
        <v>69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zoomScaleNormal="100" workbookViewId="0">
      <selection activeCell="H10" sqref="H10"/>
    </sheetView>
  </sheetViews>
  <sheetFormatPr defaultRowHeight="15" x14ac:dyDescent="0.25"/>
  <cols>
    <col min="1" max="1025" width="10.7109375" style="134" customWidth="1"/>
  </cols>
  <sheetData>
    <row r="1" spans="1:7" x14ac:dyDescent="0.25">
      <c r="A1" s="204" t="s">
        <v>144</v>
      </c>
    </row>
    <row r="3" spans="1:7" x14ac:dyDescent="0.25">
      <c r="A3" s="204" t="s">
        <v>145</v>
      </c>
    </row>
    <row r="5" spans="1:7" x14ac:dyDescent="0.25">
      <c r="A5" s="130" t="s">
        <v>146</v>
      </c>
      <c r="B5" s="131"/>
      <c r="C5" s="133"/>
      <c r="E5" s="240" t="s">
        <v>147</v>
      </c>
      <c r="G5" s="28">
        <v>45969.39</v>
      </c>
    </row>
    <row r="6" spans="1:7" x14ac:dyDescent="0.25">
      <c r="A6" s="130"/>
      <c r="B6" s="131"/>
      <c r="C6" s="133"/>
      <c r="D6" s="130"/>
      <c r="G6" s="217"/>
    </row>
    <row r="7" spans="1:7" x14ac:dyDescent="0.25">
      <c r="A7" s="130" t="s">
        <v>148</v>
      </c>
      <c r="B7" s="131"/>
      <c r="C7" s="133"/>
      <c r="D7" s="130"/>
      <c r="G7" s="266"/>
    </row>
    <row r="8" spans="1:7" x14ac:dyDescent="0.25">
      <c r="A8" s="130"/>
      <c r="B8" s="131"/>
      <c r="C8" s="133"/>
      <c r="D8" s="130"/>
      <c r="G8" s="217">
        <f>SUM(G5:G7)</f>
        <v>45969.39</v>
      </c>
    </row>
    <row r="9" spans="1:7" x14ac:dyDescent="0.25">
      <c r="A9" s="130" t="s">
        <v>65</v>
      </c>
      <c r="B9" s="130"/>
      <c r="C9" s="130" t="s">
        <v>149</v>
      </c>
      <c r="D9" s="130"/>
      <c r="G9" s="130">
        <v>270.2</v>
      </c>
    </row>
    <row r="10" spans="1:7" ht="25.9" customHeight="1" x14ac:dyDescent="0.25">
      <c r="A10" s="134" t="s">
        <v>150</v>
      </c>
      <c r="B10" s="130"/>
      <c r="C10" s="130"/>
      <c r="D10" s="130"/>
      <c r="G10" s="219">
        <f>G8-G9</f>
        <v>45699.19</v>
      </c>
    </row>
    <row r="11" spans="1:7" ht="25.9" customHeight="1" x14ac:dyDescent="0.25">
      <c r="A11" s="217" t="s">
        <v>151</v>
      </c>
      <c r="B11" s="130"/>
      <c r="C11" s="130"/>
      <c r="D11" s="130"/>
      <c r="G11" s="267"/>
    </row>
    <row r="12" spans="1:7" ht="25.9" customHeight="1" x14ac:dyDescent="0.25">
      <c r="A12" s="217"/>
      <c r="B12" s="130"/>
      <c r="C12" s="130"/>
      <c r="D12" s="130"/>
      <c r="G12" s="267"/>
    </row>
    <row r="13" spans="1:7" ht="25.9" customHeight="1" x14ac:dyDescent="0.25">
      <c r="A13" s="217" t="s">
        <v>152</v>
      </c>
      <c r="B13" s="130"/>
      <c r="C13" s="130"/>
      <c r="D13" s="130"/>
      <c r="G13" s="267"/>
    </row>
    <row r="15" spans="1:7" x14ac:dyDescent="0.25">
      <c r="A15" s="200" t="s">
        <v>153</v>
      </c>
      <c r="B15" s="210"/>
      <c r="C15" s="203"/>
      <c r="G15" s="200">
        <v>45792</v>
      </c>
    </row>
    <row r="16" spans="1:7" x14ac:dyDescent="0.25">
      <c r="A16" s="209" t="s">
        <v>154</v>
      </c>
      <c r="B16" s="210"/>
      <c r="C16" s="203"/>
      <c r="G16" s="268">
        <f>'Jan - March 2019'!H38</f>
        <v>31376.29</v>
      </c>
    </row>
    <row r="17" spans="1:7" x14ac:dyDescent="0.25">
      <c r="A17" s="209"/>
      <c r="B17" s="210"/>
      <c r="C17" s="133"/>
      <c r="G17" s="217">
        <f>SUM(G15:G16)</f>
        <v>77168.290000000008</v>
      </c>
    </row>
    <row r="18" spans="1:7" x14ac:dyDescent="0.25">
      <c r="A18" s="209" t="s">
        <v>155</v>
      </c>
      <c r="B18" s="210"/>
      <c r="C18" s="133"/>
      <c r="G18" s="130">
        <f>'Jan - March 2019'!M38</f>
        <v>31469.100000000002</v>
      </c>
    </row>
    <row r="19" spans="1:7" ht="24" customHeight="1" x14ac:dyDescent="0.25">
      <c r="A19" s="200" t="s">
        <v>156</v>
      </c>
      <c r="B19" s="210"/>
      <c r="C19" s="133"/>
      <c r="G19" s="219">
        <f>G17-G18</f>
        <v>45699.19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52"/>
  <sheetViews>
    <sheetView topLeftCell="A3" zoomScaleNormal="100" workbookViewId="0">
      <selection activeCell="Q31" sqref="Q31"/>
    </sheetView>
  </sheetViews>
  <sheetFormatPr defaultRowHeight="15" x14ac:dyDescent="0.25"/>
  <cols>
    <col min="1" max="1" width="27.42578125" customWidth="1"/>
    <col min="2" max="3" width="8.5703125" customWidth="1"/>
    <col min="4" max="4" width="7.5703125" customWidth="1"/>
    <col min="5" max="7" width="8.5703125" customWidth="1"/>
    <col min="8" max="8" width="12.7109375" customWidth="1"/>
    <col min="9" max="9" width="10.5703125" customWidth="1"/>
    <col min="10" max="14" width="8.5703125" customWidth="1"/>
    <col min="15" max="15" width="11.5703125" customWidth="1"/>
    <col min="16" max="17" width="8.5703125" customWidth="1"/>
    <col min="18" max="18" width="11.5703125" customWidth="1"/>
    <col min="19" max="1025" width="8.5703125" customWidth="1"/>
  </cols>
  <sheetData>
    <row r="5" spans="1:18" x14ac:dyDescent="0.25">
      <c r="B5" s="232" t="s">
        <v>2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</row>
    <row r="6" spans="1:18" ht="45" x14ac:dyDescent="0.25">
      <c r="B6" s="270" t="s">
        <v>9</v>
      </c>
      <c r="C6" s="271" t="s">
        <v>14</v>
      </c>
      <c r="D6" s="271" t="s">
        <v>15</v>
      </c>
      <c r="E6" s="271" t="s">
        <v>16</v>
      </c>
      <c r="F6" s="271" t="s">
        <v>17</v>
      </c>
      <c r="G6" s="271" t="s">
        <v>18</v>
      </c>
      <c r="H6" s="271" t="s">
        <v>19</v>
      </c>
      <c r="I6" s="271" t="s">
        <v>20</v>
      </c>
      <c r="J6" s="271" t="s">
        <v>21</v>
      </c>
      <c r="K6" s="271" t="s">
        <v>22</v>
      </c>
      <c r="L6" s="271" t="s">
        <v>23</v>
      </c>
      <c r="M6" s="272" t="s">
        <v>24</v>
      </c>
      <c r="N6" s="271" t="s">
        <v>25</v>
      </c>
      <c r="O6" s="271" t="s">
        <v>26</v>
      </c>
      <c r="P6" s="273" t="s">
        <v>27</v>
      </c>
      <c r="R6" t="s">
        <v>157</v>
      </c>
    </row>
    <row r="7" spans="1:18" x14ac:dyDescent="0.25">
      <c r="A7" t="s">
        <v>158</v>
      </c>
      <c r="B7" s="274"/>
      <c r="C7" s="274">
        <v>8000</v>
      </c>
      <c r="D7" s="274">
        <v>1600</v>
      </c>
      <c r="E7" s="274">
        <v>200</v>
      </c>
      <c r="F7" s="274"/>
      <c r="G7" s="274">
        <v>9335</v>
      </c>
      <c r="H7" s="274">
        <v>3400</v>
      </c>
      <c r="I7" s="274">
        <v>700</v>
      </c>
      <c r="J7" s="274">
        <v>0</v>
      </c>
      <c r="K7" s="274">
        <v>0</v>
      </c>
      <c r="L7" s="274">
        <v>0</v>
      </c>
      <c r="M7" s="274">
        <v>72</v>
      </c>
      <c r="N7" s="274">
        <v>500</v>
      </c>
      <c r="O7" s="274"/>
      <c r="P7" s="274"/>
      <c r="R7" s="275">
        <f>SUM(C7:P7)</f>
        <v>23807</v>
      </c>
    </row>
    <row r="8" spans="1:18" x14ac:dyDescent="0.25"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8" x14ac:dyDescent="0.25"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8" x14ac:dyDescent="0.25">
      <c r="A10" t="s">
        <v>159</v>
      </c>
      <c r="B10" s="274">
        <f>'Jan - March 2019'!L36</f>
        <v>31469.1</v>
      </c>
      <c r="C10" s="274">
        <f>'Jan - March 2019'!M36</f>
        <v>9857.2199999999993</v>
      </c>
      <c r="D10" s="274">
        <f>'Jan - March 2019'!N36</f>
        <v>1576.25</v>
      </c>
      <c r="E10" s="274">
        <f>'Jan - March 2019'!O36</f>
        <v>572</v>
      </c>
      <c r="F10" s="274">
        <f>'Jan - March 2019'!P36</f>
        <v>0</v>
      </c>
      <c r="G10" s="274">
        <f>'Jan - March 2019'!Q36</f>
        <v>11594.289999999999</v>
      </c>
      <c r="H10" s="274">
        <f>'Jan - March 2019'!R36</f>
        <v>1423.42</v>
      </c>
      <c r="I10" s="274">
        <f>'Jan - March 2019'!S36</f>
        <v>0</v>
      </c>
      <c r="J10" s="274">
        <f>'Jan - March 2019'!T36</f>
        <v>1482.8100000000002</v>
      </c>
      <c r="K10" s="274">
        <f>'Jan - March 2019'!U36</f>
        <v>611</v>
      </c>
      <c r="L10" s="274">
        <f>'Jan - March 2019'!V36</f>
        <v>0</v>
      </c>
      <c r="M10" s="274">
        <f>'Jan - March 2019'!W36</f>
        <v>72</v>
      </c>
      <c r="N10" s="274">
        <f>'Jan - March 2019'!X36</f>
        <v>550</v>
      </c>
      <c r="O10" s="274">
        <f>'Jan - March 2019'!Y36</f>
        <v>525.96</v>
      </c>
      <c r="P10" s="274">
        <f>'Jan - March 2019'!Z36</f>
        <v>3204.15</v>
      </c>
      <c r="R10" s="275">
        <f>SUM(C10:O10)</f>
        <v>28264.95</v>
      </c>
    </row>
    <row r="11" spans="1:18" x14ac:dyDescent="0.25"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8" x14ac:dyDescent="0.25">
      <c r="A12" s="74" t="s">
        <v>54</v>
      </c>
      <c r="B12" s="276">
        <f>'Apr - Jun 2018'!L40</f>
        <v>7640.3200000000006</v>
      </c>
      <c r="C12" s="276">
        <f>'Apr - Jun 2018'!M40</f>
        <v>1888.02</v>
      </c>
      <c r="D12" s="276">
        <f>'Apr - Jun 2018'!N40</f>
        <v>1160.3799999999999</v>
      </c>
      <c r="E12" s="276">
        <f>'Apr - Jun 2018'!O40</f>
        <v>572</v>
      </c>
      <c r="F12" s="276">
        <f>'Apr - Jun 2018'!P40</f>
        <v>0</v>
      </c>
      <c r="G12" s="276">
        <f>'Apr - Jun 2018'!Q40</f>
        <v>1464</v>
      </c>
      <c r="H12" s="276">
        <f>'Apr - Jun 2018'!R40</f>
        <v>1423.42</v>
      </c>
      <c r="I12" s="276">
        <f>'Apr - Jun 2018'!S40</f>
        <v>0</v>
      </c>
      <c r="J12" s="276">
        <f>'Apr - Jun 2018'!T40</f>
        <v>415.25</v>
      </c>
      <c r="K12" s="276">
        <f>'Apr - Jun 2018'!U40</f>
        <v>0</v>
      </c>
      <c r="L12" s="276">
        <f>'Apr - Jun 2018'!V40</f>
        <v>0</v>
      </c>
      <c r="M12" s="276">
        <f>'Apr - Jun 2018'!W40</f>
        <v>0</v>
      </c>
      <c r="N12" s="276">
        <f>'Apr - Jun 2018'!X40</f>
        <v>0</v>
      </c>
      <c r="O12" s="276">
        <f>'Apr - Jun 2018'!Y40</f>
        <v>0</v>
      </c>
      <c r="P12" s="276">
        <f>'Apr - Jun 2018'!Z40</f>
        <v>717.24999999999989</v>
      </c>
    </row>
    <row r="13" spans="1:18" x14ac:dyDescent="0.25">
      <c r="A13" s="100" t="s">
        <v>136</v>
      </c>
      <c r="B13" s="276">
        <f>'Apr - Jun 2018'!L42</f>
        <v>7640.3200000000006</v>
      </c>
      <c r="C13" s="276">
        <f>'Apr - Jun 2018'!M42</f>
        <v>1888.02</v>
      </c>
      <c r="D13" s="276">
        <f>'Apr - Jun 2018'!N42</f>
        <v>1160.3799999999999</v>
      </c>
      <c r="E13" s="276">
        <f>'Apr - Jun 2018'!O42</f>
        <v>572</v>
      </c>
      <c r="F13" s="276">
        <f>'Apr - Jun 2018'!P42</f>
        <v>0</v>
      </c>
      <c r="G13" s="276">
        <f>'Apr - Jun 2018'!Q42</f>
        <v>1464</v>
      </c>
      <c r="H13" s="276">
        <f>'Apr - Jun 2018'!R42</f>
        <v>1423.42</v>
      </c>
      <c r="I13" s="276">
        <f>'Apr - Jun 2018'!S42</f>
        <v>0</v>
      </c>
      <c r="J13" s="276">
        <f>'Apr - Jun 2018'!T42</f>
        <v>415.25</v>
      </c>
      <c r="K13" s="276">
        <f>'Apr - Jun 2018'!U42</f>
        <v>0</v>
      </c>
      <c r="L13" s="276">
        <f>'Apr - Jun 2018'!V42</f>
        <v>0</v>
      </c>
      <c r="M13" s="276">
        <f>'Apr - Jun 2018'!W42</f>
        <v>0</v>
      </c>
      <c r="N13" s="276">
        <f>'Apr - Jun 2018'!X42</f>
        <v>0</v>
      </c>
      <c r="O13" s="276">
        <f>'Apr - Jun 2018'!Y42</f>
        <v>0</v>
      </c>
      <c r="P13" s="276">
        <f>'Apr - Jun 2018'!Z42</f>
        <v>717.24999999999989</v>
      </c>
    </row>
    <row r="15" spans="1:18" x14ac:dyDescent="0.25">
      <c r="A15" s="88" t="s">
        <v>89</v>
      </c>
      <c r="B15" s="276">
        <f>'July - Sept 2018'!L34</f>
        <v>7689.3600000000006</v>
      </c>
      <c r="C15" s="276">
        <f>'July - Sept 2018'!M34</f>
        <v>3187.6800000000003</v>
      </c>
      <c r="D15" s="276">
        <f>'July - Sept 2018'!N34</f>
        <v>0</v>
      </c>
      <c r="E15" s="276">
        <f>'July - Sept 2018'!O34</f>
        <v>0</v>
      </c>
      <c r="F15" s="276">
        <f>'July - Sept 2018'!P34</f>
        <v>0</v>
      </c>
      <c r="G15" s="276">
        <f>'July - Sept 2018'!Q34</f>
        <v>2780.83</v>
      </c>
      <c r="H15" s="276">
        <f>'July - Sept 2018'!R34</f>
        <v>0</v>
      </c>
      <c r="I15" s="276">
        <f>'July - Sept 2018'!S34</f>
        <v>0</v>
      </c>
      <c r="J15" s="276">
        <f>'July - Sept 2018'!T34</f>
        <v>131.4</v>
      </c>
      <c r="K15" s="276">
        <f>'July - Sept 2018'!U34</f>
        <v>465</v>
      </c>
      <c r="L15" s="276">
        <f>'July - Sept 2018'!V34</f>
        <v>0</v>
      </c>
      <c r="M15" s="276">
        <f>'July - Sept 2018'!W34</f>
        <v>36</v>
      </c>
      <c r="N15" s="276">
        <f>'July - Sept 2018'!X34</f>
        <v>350</v>
      </c>
      <c r="O15" s="276">
        <f>'July - Sept 2018'!Y34</f>
        <v>0</v>
      </c>
      <c r="P15" s="276">
        <f>'July - Sept 2018'!Z34</f>
        <v>738.44999999999993</v>
      </c>
    </row>
    <row r="17" spans="1:16" x14ac:dyDescent="0.25">
      <c r="A17" s="74" t="s">
        <v>88</v>
      </c>
      <c r="B17" s="276">
        <f>'July - Sept 2018'!L33</f>
        <v>15329.68</v>
      </c>
      <c r="C17" s="276">
        <f>'July - Sept 2018'!M33</f>
        <v>5075.7</v>
      </c>
      <c r="D17" s="276">
        <f>'July - Sept 2018'!N33</f>
        <v>1160.3799999999999</v>
      </c>
      <c r="E17" s="276">
        <f>'July - Sept 2018'!O33</f>
        <v>572</v>
      </c>
      <c r="F17" s="276">
        <f>'July - Sept 2018'!P33</f>
        <v>0</v>
      </c>
      <c r="G17" s="276">
        <f>'July - Sept 2018'!Q33</f>
        <v>4244.83</v>
      </c>
      <c r="H17" s="276">
        <f>'July - Sept 2018'!R33</f>
        <v>1423.42</v>
      </c>
      <c r="I17" s="276">
        <f>'July - Sept 2018'!S33</f>
        <v>0</v>
      </c>
      <c r="J17" s="276">
        <f>'July - Sept 2018'!T33</f>
        <v>546.65</v>
      </c>
      <c r="K17" s="276">
        <f>'July - Sept 2018'!U33</f>
        <v>465</v>
      </c>
      <c r="L17" s="276">
        <f>'July - Sept 2018'!V33</f>
        <v>0</v>
      </c>
      <c r="M17" s="276">
        <f>'July - Sept 2018'!W33</f>
        <v>36</v>
      </c>
      <c r="N17" s="276">
        <f>'July - Sept 2018'!X33</f>
        <v>350</v>
      </c>
      <c r="O17" s="276">
        <f>'July - Sept 2018'!Y33</f>
        <v>0</v>
      </c>
      <c r="P17" s="276">
        <f>'July - Sept 2018'!Z33</f>
        <v>1455.6999999999998</v>
      </c>
    </row>
    <row r="18" spans="1:16" x14ac:dyDescent="0.25">
      <c r="A18" s="100" t="s">
        <v>136</v>
      </c>
      <c r="B18" s="276">
        <f>'July - Sept 2018'!L35</f>
        <v>15329.68</v>
      </c>
      <c r="C18" s="276">
        <f>'July - Sept 2018'!M35</f>
        <v>5075.7</v>
      </c>
      <c r="D18" s="276">
        <f>'July - Sept 2018'!N35</f>
        <v>1160.3799999999999</v>
      </c>
      <c r="E18" s="276">
        <f>'July - Sept 2018'!O35</f>
        <v>572</v>
      </c>
      <c r="F18" s="276">
        <f>'July - Sept 2018'!P35</f>
        <v>0</v>
      </c>
      <c r="G18" s="276">
        <f>'July - Sept 2018'!Q35</f>
        <v>4244.83</v>
      </c>
      <c r="H18" s="276">
        <f>'July - Sept 2018'!R35</f>
        <v>1423.42</v>
      </c>
      <c r="I18" s="276">
        <f>'July - Sept 2018'!S35</f>
        <v>0</v>
      </c>
      <c r="J18" s="276">
        <f>'July - Sept 2018'!T35</f>
        <v>546.65</v>
      </c>
      <c r="K18" s="276">
        <f>'July - Sept 2018'!U35</f>
        <v>465</v>
      </c>
      <c r="L18" s="276">
        <f>'July - Sept 2018'!V35</f>
        <v>0</v>
      </c>
      <c r="M18" s="276">
        <f>'July - Sept 2018'!W35</f>
        <v>36</v>
      </c>
      <c r="N18" s="276">
        <f>'July - Sept 2018'!X35</f>
        <v>350</v>
      </c>
      <c r="O18" s="276">
        <f>'July - Sept 2018'!Y35</f>
        <v>0</v>
      </c>
      <c r="P18" s="276">
        <f>'July - Sept 2018'!Z35</f>
        <v>1455.6999999999998</v>
      </c>
    </row>
    <row r="20" spans="1:16" x14ac:dyDescent="0.25">
      <c r="A20" s="74" t="s">
        <v>111</v>
      </c>
      <c r="B20" s="275">
        <f>'Oct - Dec 2018'!L29</f>
        <v>20478.88</v>
      </c>
      <c r="C20" s="275">
        <f>'Oct - Dec 2018'!M29</f>
        <v>6669.54</v>
      </c>
      <c r="D20" s="275">
        <f>'Oct - Dec 2018'!N29</f>
        <v>1576.25</v>
      </c>
      <c r="E20" s="275">
        <f>'Oct - Dec 2018'!O29</f>
        <v>572</v>
      </c>
      <c r="F20" s="275">
        <f>'Oct - Dec 2018'!P29</f>
        <v>0</v>
      </c>
      <c r="G20" s="275">
        <f>'Oct - Dec 2018'!Q29</f>
        <v>5825.66</v>
      </c>
      <c r="H20" s="275">
        <f>'Oct - Dec 2018'!R29</f>
        <v>1423.42</v>
      </c>
      <c r="I20" s="275">
        <f>'Oct - Dec 2018'!S29</f>
        <v>0</v>
      </c>
      <c r="J20" s="275">
        <f>'Oct - Dec 2018'!T29</f>
        <v>1360.65</v>
      </c>
      <c r="K20" s="275">
        <f>'Oct - Dec 2018'!U29</f>
        <v>465</v>
      </c>
      <c r="L20" s="275">
        <f>'Oct - Dec 2018'!V29</f>
        <v>0</v>
      </c>
      <c r="M20" s="275">
        <f>'Oct - Dec 2018'!W29</f>
        <v>54</v>
      </c>
      <c r="N20" s="275">
        <f>'Oct - Dec 2018'!X29</f>
        <v>550</v>
      </c>
      <c r="O20" s="275">
        <f>'Oct - Dec 2018'!Y29</f>
        <v>0</v>
      </c>
      <c r="P20" s="275">
        <f>'Oct - Dec 2018'!Z29</f>
        <v>1982.36</v>
      </c>
    </row>
    <row r="21" spans="1:16" x14ac:dyDescent="0.25">
      <c r="A21" s="88" t="s">
        <v>112</v>
      </c>
      <c r="B21" s="275">
        <f>'Oct - Dec 2018'!L30</f>
        <v>5149.2000000000007</v>
      </c>
      <c r="C21" s="275">
        <f>'Oct - Dec 2018'!M30</f>
        <v>1593.8400000000001</v>
      </c>
      <c r="D21" s="275">
        <f>'Oct - Dec 2018'!N30</f>
        <v>415.87</v>
      </c>
      <c r="E21" s="275">
        <f>'Oct - Dec 2018'!O30</f>
        <v>0</v>
      </c>
      <c r="F21" s="275">
        <f>'Oct - Dec 2018'!P30</f>
        <v>0</v>
      </c>
      <c r="G21" s="275">
        <f>'Oct - Dec 2018'!Q30</f>
        <v>1580.83</v>
      </c>
      <c r="H21" s="275">
        <f>'Oct - Dec 2018'!R30</f>
        <v>0</v>
      </c>
      <c r="I21" s="275">
        <f>'Oct - Dec 2018'!S30</f>
        <v>0</v>
      </c>
      <c r="J21" s="275">
        <f>'Oct - Dec 2018'!T30</f>
        <v>814</v>
      </c>
      <c r="K21" s="275">
        <f>'Oct - Dec 2018'!U30</f>
        <v>0</v>
      </c>
      <c r="L21" s="275">
        <f>'Oct - Dec 2018'!V30</f>
        <v>0</v>
      </c>
      <c r="M21" s="275">
        <f>'Oct - Dec 2018'!W30</f>
        <v>18</v>
      </c>
      <c r="N21" s="275">
        <f>'Oct - Dec 2018'!X30</f>
        <v>200</v>
      </c>
      <c r="O21" s="275">
        <f>'Oct - Dec 2018'!Y30</f>
        <v>0</v>
      </c>
      <c r="P21" s="275">
        <f>'Oct - Dec 2018'!Z30</f>
        <v>526.66</v>
      </c>
    </row>
    <row r="22" spans="1:16" x14ac:dyDescent="0.25">
      <c r="A22" s="100" t="s">
        <v>56</v>
      </c>
      <c r="B22" s="275">
        <f>'Oct - Dec 2018'!L31</f>
        <v>20478.88</v>
      </c>
      <c r="C22" s="275">
        <f>'Oct - Dec 2018'!M31</f>
        <v>6669.54</v>
      </c>
      <c r="D22" s="275">
        <f>'Oct - Dec 2018'!N31</f>
        <v>1576.25</v>
      </c>
      <c r="E22" s="275">
        <f>'Oct - Dec 2018'!O31</f>
        <v>572</v>
      </c>
      <c r="F22" s="275">
        <f>'Oct - Dec 2018'!P31</f>
        <v>0</v>
      </c>
      <c r="G22" s="275">
        <f>'Oct - Dec 2018'!Q31</f>
        <v>5825.66</v>
      </c>
      <c r="H22" s="275">
        <f>'Oct - Dec 2018'!R31</f>
        <v>1423.42</v>
      </c>
      <c r="I22" s="275">
        <f>'Oct - Dec 2018'!S31</f>
        <v>0</v>
      </c>
      <c r="J22" s="275">
        <f>'Oct - Dec 2018'!T31</f>
        <v>1360.65</v>
      </c>
      <c r="K22" s="275">
        <f>'Oct - Dec 2018'!U31</f>
        <v>465</v>
      </c>
      <c r="L22" s="275">
        <f>'Oct - Dec 2018'!V31</f>
        <v>0</v>
      </c>
      <c r="M22" s="275">
        <f>'Oct - Dec 2018'!W31</f>
        <v>54</v>
      </c>
      <c r="N22" s="275">
        <f>'Oct - Dec 2018'!X31</f>
        <v>550</v>
      </c>
      <c r="O22" s="275">
        <f>'Oct - Dec 2018'!Y31</f>
        <v>0</v>
      </c>
      <c r="P22" s="275">
        <f>'Oct - Dec 2018'!Z31</f>
        <v>1982.36</v>
      </c>
    </row>
    <row r="24" spans="1:16" x14ac:dyDescent="0.25">
      <c r="A24" s="74" t="s">
        <v>134</v>
      </c>
      <c r="B24" s="275">
        <f>'Jan - March 2019'!L34</f>
        <v>31469.1</v>
      </c>
      <c r="C24" s="275">
        <f>'Jan - March 2019'!M34</f>
        <v>9857.2199999999993</v>
      </c>
      <c r="D24" s="275">
        <f>'Jan - March 2019'!N34</f>
        <v>1576.25</v>
      </c>
      <c r="E24" s="275">
        <f>'Jan - March 2019'!O34</f>
        <v>572</v>
      </c>
      <c r="F24" s="275">
        <f>'Jan - March 2019'!P34</f>
        <v>0</v>
      </c>
      <c r="G24" s="275">
        <f>'Jan - March 2019'!Q34</f>
        <v>11594.289999999999</v>
      </c>
      <c r="H24" s="275">
        <f>'Jan - March 2019'!R34</f>
        <v>1423.42</v>
      </c>
      <c r="I24" s="275">
        <f>'Jan - March 2019'!S34</f>
        <v>0</v>
      </c>
      <c r="J24" s="275">
        <f>'Jan - March 2019'!T34</f>
        <v>1482.8100000000002</v>
      </c>
      <c r="K24" s="275">
        <f>'Jan - March 2019'!U34</f>
        <v>611</v>
      </c>
      <c r="L24" s="275">
        <f>'Jan - March 2019'!V34</f>
        <v>0</v>
      </c>
      <c r="M24" s="275">
        <f>'Jan - March 2019'!W34</f>
        <v>72</v>
      </c>
      <c r="N24" s="275">
        <f>'Jan - March 2019'!X34</f>
        <v>550</v>
      </c>
      <c r="O24" s="275">
        <f>'Jan - March 2019'!Y34</f>
        <v>525.96</v>
      </c>
      <c r="P24" s="275">
        <f>'Jan - March 2019'!Z34</f>
        <v>3204.15</v>
      </c>
    </row>
    <row r="25" spans="1:16" x14ac:dyDescent="0.25">
      <c r="A25" s="88" t="s">
        <v>135</v>
      </c>
      <c r="B25" s="275">
        <f>'Jan - March 2019'!L35</f>
        <v>10990.220000000001</v>
      </c>
      <c r="C25" s="275">
        <f>'Jan - March 2019'!M35</f>
        <v>3187.6800000000003</v>
      </c>
      <c r="D25" s="275">
        <f>'Jan - March 2019'!N35</f>
        <v>0</v>
      </c>
      <c r="E25" s="275">
        <f>'Jan - March 2019'!O35</f>
        <v>0</v>
      </c>
      <c r="F25" s="275">
        <f>'Jan - March 2019'!P35</f>
        <v>0</v>
      </c>
      <c r="G25" s="275">
        <f>'Jan - March 2019'!Q35</f>
        <v>5768.63</v>
      </c>
      <c r="H25" s="275">
        <f>'Jan - March 2019'!R35</f>
        <v>0</v>
      </c>
      <c r="I25" s="275">
        <f>'Jan - March 2019'!S35</f>
        <v>0</v>
      </c>
      <c r="J25" s="275">
        <f>'Jan - March 2019'!T35</f>
        <v>122.16</v>
      </c>
      <c r="K25" s="275">
        <f>'Jan - March 2019'!U35</f>
        <v>146</v>
      </c>
      <c r="L25" s="275">
        <f>'Jan - March 2019'!V35</f>
        <v>0</v>
      </c>
      <c r="M25" s="275">
        <f>'Jan - March 2019'!W35</f>
        <v>18</v>
      </c>
      <c r="N25" s="275">
        <f>'Jan - March 2019'!X35</f>
        <v>0</v>
      </c>
      <c r="O25" s="275">
        <f>'Jan - March 2019'!Y35</f>
        <v>525.96</v>
      </c>
      <c r="P25" s="275">
        <f>'Jan - March 2019'!Z35</f>
        <v>1221.7900000000002</v>
      </c>
    </row>
    <row r="26" spans="1:16" x14ac:dyDescent="0.25">
      <c r="A26" s="100" t="s">
        <v>136</v>
      </c>
      <c r="B26" s="275">
        <f>'Jan - March 2019'!L36</f>
        <v>31469.1</v>
      </c>
      <c r="C26" s="275">
        <f>'Jan - March 2019'!M36</f>
        <v>9857.2199999999993</v>
      </c>
      <c r="D26" s="275">
        <f>'Jan - March 2019'!N36</f>
        <v>1576.25</v>
      </c>
      <c r="E26" s="275">
        <f>'Jan - March 2019'!O36</f>
        <v>572</v>
      </c>
      <c r="F26" s="275">
        <f>'Jan - March 2019'!P36</f>
        <v>0</v>
      </c>
      <c r="G26" s="275">
        <f>'Jan - March 2019'!Q36</f>
        <v>11594.289999999999</v>
      </c>
      <c r="H26" s="275">
        <f>'Jan - March 2019'!R36</f>
        <v>1423.42</v>
      </c>
      <c r="I26" s="275">
        <f>'Jan - March 2019'!S36</f>
        <v>0</v>
      </c>
      <c r="J26" s="275">
        <f>'Jan - March 2019'!T36</f>
        <v>1482.8100000000002</v>
      </c>
      <c r="K26" s="275">
        <f>'Jan - March 2019'!U36</f>
        <v>611</v>
      </c>
      <c r="L26" s="275">
        <f>'Jan - March 2019'!V36</f>
        <v>0</v>
      </c>
      <c r="M26" s="275">
        <f>'Jan - March 2019'!W36</f>
        <v>72</v>
      </c>
      <c r="N26" s="275">
        <f>'Jan - March 2019'!X36</f>
        <v>550</v>
      </c>
      <c r="O26" s="275">
        <f>'Jan - March 2019'!Y36</f>
        <v>525.96</v>
      </c>
      <c r="P26" s="275">
        <f>'Jan - March 2019'!Z36</f>
        <v>3204.15</v>
      </c>
    </row>
    <row r="27" spans="1:16" x14ac:dyDescent="0.25">
      <c r="I27" s="277"/>
    </row>
    <row r="30" spans="1:16" x14ac:dyDescent="0.25">
      <c r="A30" t="s">
        <v>160</v>
      </c>
      <c r="C30" t="str">
        <f t="shared" ref="C30:O30" si="0">IF(C26&lt;=C7,"Under","over")</f>
        <v>over</v>
      </c>
      <c r="D30" t="str">
        <f t="shared" si="0"/>
        <v>Under</v>
      </c>
      <c r="E30" t="str">
        <f t="shared" si="0"/>
        <v>over</v>
      </c>
      <c r="F30" t="str">
        <f t="shared" si="0"/>
        <v>Under</v>
      </c>
      <c r="G30" t="str">
        <f t="shared" si="0"/>
        <v>over</v>
      </c>
      <c r="H30" t="str">
        <f t="shared" si="0"/>
        <v>Under</v>
      </c>
      <c r="I30" t="str">
        <f t="shared" si="0"/>
        <v>Under</v>
      </c>
      <c r="J30" t="str">
        <f t="shared" si="0"/>
        <v>over</v>
      </c>
      <c r="K30" t="str">
        <f t="shared" si="0"/>
        <v>over</v>
      </c>
      <c r="L30" t="str">
        <f t="shared" si="0"/>
        <v>Under</v>
      </c>
      <c r="M30" t="str">
        <f t="shared" si="0"/>
        <v>Under</v>
      </c>
      <c r="N30" t="str">
        <f t="shared" si="0"/>
        <v>over</v>
      </c>
      <c r="O30" t="str">
        <f t="shared" si="0"/>
        <v>over</v>
      </c>
    </row>
    <row r="33" spans="1:18" ht="45" x14ac:dyDescent="0.25">
      <c r="C33" s="271" t="s">
        <v>14</v>
      </c>
      <c r="D33" s="271" t="s">
        <v>15</v>
      </c>
      <c r="E33" s="271" t="s">
        <v>16</v>
      </c>
      <c r="F33" s="271" t="s">
        <v>17</v>
      </c>
      <c r="G33" s="271" t="s">
        <v>18</v>
      </c>
      <c r="H33" s="271" t="s">
        <v>19</v>
      </c>
      <c r="I33" s="271" t="s">
        <v>20</v>
      </c>
      <c r="J33" s="271" t="s">
        <v>21</v>
      </c>
      <c r="K33" s="271" t="s">
        <v>22</v>
      </c>
      <c r="L33" s="271" t="s">
        <v>23</v>
      </c>
      <c r="M33" s="272" t="s">
        <v>24</v>
      </c>
      <c r="N33" s="271" t="s">
        <v>25</v>
      </c>
      <c r="O33" s="271" t="s">
        <v>26</v>
      </c>
      <c r="P33" s="273" t="s">
        <v>27</v>
      </c>
      <c r="Q33" t="s">
        <v>161</v>
      </c>
    </row>
    <row r="34" spans="1:18" x14ac:dyDescent="0.25">
      <c r="A34" t="s">
        <v>162</v>
      </c>
      <c r="C34">
        <v>9000</v>
      </c>
      <c r="D34">
        <v>2000</v>
      </c>
      <c r="E34">
        <v>290</v>
      </c>
      <c r="F34">
        <v>200</v>
      </c>
      <c r="G34">
        <v>10000</v>
      </c>
      <c r="H34">
        <v>2000</v>
      </c>
      <c r="I34">
        <v>700</v>
      </c>
      <c r="J34">
        <v>1250</v>
      </c>
      <c r="K34">
        <v>700</v>
      </c>
      <c r="L34">
        <v>1</v>
      </c>
      <c r="M34">
        <v>84</v>
      </c>
      <c r="N34">
        <v>750</v>
      </c>
      <c r="O34">
        <v>350</v>
      </c>
      <c r="Q34">
        <f>SUM(C34:O34)</f>
        <v>27325</v>
      </c>
    </row>
    <row r="35" spans="1:18" s="278" customFormat="1" x14ac:dyDescent="0.25">
      <c r="A35" s="278" t="s">
        <v>163</v>
      </c>
      <c r="C35" s="278">
        <v>9857.2199999999993</v>
      </c>
      <c r="D35" s="278">
        <v>1576.25</v>
      </c>
      <c r="E35" s="278">
        <v>572</v>
      </c>
      <c r="F35" s="278">
        <v>1</v>
      </c>
      <c r="G35" s="278">
        <v>11594.29</v>
      </c>
      <c r="H35" s="278">
        <v>1423.42</v>
      </c>
      <c r="I35" s="278">
        <v>1</v>
      </c>
      <c r="J35" s="278">
        <v>1482.81</v>
      </c>
      <c r="K35" s="278">
        <v>611</v>
      </c>
      <c r="L35" s="278">
        <v>1</v>
      </c>
      <c r="M35" s="278">
        <v>72</v>
      </c>
      <c r="N35" s="278">
        <v>550</v>
      </c>
      <c r="O35" s="278">
        <v>705.13</v>
      </c>
      <c r="P35" s="278">
        <v>3024.98</v>
      </c>
      <c r="Q35" s="278">
        <f>SUM(C35:O35)</f>
        <v>28447.120000000003</v>
      </c>
      <c r="R35" s="278">
        <f>'Oct - Dec 2018'!AA44</f>
        <v>24662.026666666665</v>
      </c>
    </row>
    <row r="36" spans="1:18" x14ac:dyDescent="0.25">
      <c r="A36" t="s">
        <v>164</v>
      </c>
      <c r="C36" s="279">
        <v>8000</v>
      </c>
      <c r="D36" s="279">
        <v>1600</v>
      </c>
      <c r="E36" s="279">
        <v>200</v>
      </c>
      <c r="F36" s="279">
        <v>1</v>
      </c>
      <c r="G36" s="279">
        <v>9335</v>
      </c>
      <c r="H36" s="279">
        <v>3400</v>
      </c>
      <c r="I36" s="279">
        <v>700</v>
      </c>
      <c r="J36" s="279">
        <v>1</v>
      </c>
      <c r="K36" s="279">
        <v>1</v>
      </c>
      <c r="L36" s="279">
        <v>1</v>
      </c>
      <c r="M36" s="279">
        <v>72</v>
      </c>
      <c r="N36" s="279">
        <v>500</v>
      </c>
      <c r="O36" s="279">
        <v>350</v>
      </c>
      <c r="Q36" s="278">
        <f>SUM(C36:O36)</f>
        <v>24161</v>
      </c>
    </row>
    <row r="39" spans="1:18" x14ac:dyDescent="0.25">
      <c r="M39" s="280" t="s">
        <v>1</v>
      </c>
      <c r="N39" s="281" t="s">
        <v>2</v>
      </c>
      <c r="O39" s="281" t="s">
        <v>165</v>
      </c>
      <c r="P39" s="282" t="s">
        <v>166</v>
      </c>
      <c r="Q39" s="283"/>
    </row>
    <row r="40" spans="1:18" x14ac:dyDescent="0.25">
      <c r="M40" s="284">
        <f>'Jan - March 2019'!H38</f>
        <v>31376.29</v>
      </c>
      <c r="N40" s="285">
        <f>'Jan - March 2019'!M38</f>
        <v>31469.100000000002</v>
      </c>
      <c r="O40" s="285">
        <f>M40-N40</f>
        <v>-92.81000000000131</v>
      </c>
      <c r="P40" s="286" t="s">
        <v>167</v>
      </c>
      <c r="Q40" s="287"/>
    </row>
    <row r="41" spans="1:18" x14ac:dyDescent="0.25">
      <c r="M41" s="288"/>
      <c r="N41" s="289"/>
      <c r="O41" s="289"/>
      <c r="P41" s="286"/>
      <c r="Q41" s="287"/>
    </row>
    <row r="42" spans="1:18" x14ac:dyDescent="0.25">
      <c r="M42" s="290" t="s">
        <v>168</v>
      </c>
      <c r="N42" s="286"/>
      <c r="O42" s="286"/>
      <c r="P42" s="286"/>
      <c r="Q42" s="287"/>
    </row>
    <row r="43" spans="1:18" x14ac:dyDescent="0.25">
      <c r="M43" s="290" t="s">
        <v>169</v>
      </c>
      <c r="N43" s="286"/>
      <c r="O43" s="286"/>
      <c r="P43" s="286" t="s">
        <v>170</v>
      </c>
      <c r="Q43" s="287"/>
    </row>
    <row r="44" spans="1:18" x14ac:dyDescent="0.25">
      <c r="M44" s="290" t="s">
        <v>171</v>
      </c>
      <c r="N44" s="286"/>
      <c r="O44" s="286"/>
      <c r="P44" s="291" t="s">
        <v>172</v>
      </c>
      <c r="Q44" s="287"/>
    </row>
    <row r="45" spans="1:18" x14ac:dyDescent="0.25">
      <c r="M45" s="290" t="s">
        <v>173</v>
      </c>
      <c r="N45" s="286"/>
      <c r="O45" s="286"/>
      <c r="P45" s="291" t="s">
        <v>174</v>
      </c>
      <c r="Q45" s="287"/>
    </row>
    <row r="46" spans="1:18" x14ac:dyDescent="0.25">
      <c r="M46" s="290" t="s">
        <v>175</v>
      </c>
      <c r="N46" s="286"/>
      <c r="O46" s="286"/>
      <c r="P46" s="291" t="s">
        <v>176</v>
      </c>
      <c r="Q46" s="287"/>
    </row>
    <row r="47" spans="1:18" x14ac:dyDescent="0.25">
      <c r="M47" s="290"/>
      <c r="N47" s="286"/>
      <c r="O47" s="286"/>
      <c r="P47" s="286"/>
      <c r="Q47" s="287"/>
    </row>
    <row r="48" spans="1:18" x14ac:dyDescent="0.25">
      <c r="M48" s="290" t="s">
        <v>177</v>
      </c>
      <c r="N48" s="286"/>
      <c r="O48" s="286"/>
      <c r="P48" s="286"/>
      <c r="Q48" s="287"/>
    </row>
    <row r="49" spans="13:17" x14ac:dyDescent="0.25">
      <c r="M49" s="290" t="s">
        <v>178</v>
      </c>
      <c r="N49" s="286"/>
      <c r="O49" s="286"/>
      <c r="P49" s="286"/>
      <c r="Q49" s="287"/>
    </row>
    <row r="50" spans="13:17" x14ac:dyDescent="0.25">
      <c r="M50" s="290" t="s">
        <v>179</v>
      </c>
      <c r="N50" s="286"/>
      <c r="O50" s="286"/>
      <c r="P50" s="286"/>
      <c r="Q50" s="287"/>
    </row>
    <row r="51" spans="13:17" x14ac:dyDescent="0.25">
      <c r="M51" s="290"/>
      <c r="N51" s="286"/>
      <c r="O51" s="286"/>
      <c r="P51" s="286"/>
      <c r="Q51" s="287"/>
    </row>
    <row r="52" spans="13:17" x14ac:dyDescent="0.25">
      <c r="M52" s="292"/>
      <c r="N52" s="293"/>
      <c r="O52" s="293"/>
      <c r="P52" s="293"/>
      <c r="Q52" s="294"/>
    </row>
  </sheetData>
  <conditionalFormatting sqref="B30:O30">
    <cfRule type="cellIs" dxfId="5" priority="2" operator="equal">
      <formula>1</formula>
    </cfRule>
  </conditionalFormatting>
  <conditionalFormatting sqref="C30:O30">
    <cfRule type="containsText" dxfId="4" priority="3" operator="containsText" text="Under"/>
    <cfRule type="containsText" dxfId="3" priority="4" operator="containsText" text="Under"/>
    <cfRule type="cellIs" dxfId="2" priority="5" operator="equal">
      <formula>"""under"""</formula>
    </cfRule>
  </conditionalFormatting>
  <conditionalFormatting sqref="I27">
    <cfRule type="cellIs" dxfId="1" priority="6" operator="equal">
      <formula>"""Under"""</formula>
    </cfRule>
  </conditionalFormatting>
  <conditionalFormatting sqref="C30:O30">
    <cfRule type="containsText" dxfId="0" priority="7" operator="containsText" text="over"/>
  </conditionalFormatting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opLeftCell="A50" zoomScaleNormal="100" workbookViewId="0">
      <selection activeCell="A16" sqref="A16"/>
    </sheetView>
  </sheetViews>
  <sheetFormatPr defaultRowHeight="15" x14ac:dyDescent="0.25"/>
  <cols>
    <col min="1" max="1" width="8.5703125" customWidth="1"/>
    <col min="2" max="2" width="17.140625" customWidth="1"/>
    <col min="3" max="4" width="9.140625" customWidth="1"/>
    <col min="5" max="8" width="8.5703125" customWidth="1"/>
    <col min="9" max="9" width="10.28515625" customWidth="1"/>
    <col min="10" max="17" width="8.5703125" customWidth="1"/>
    <col min="18" max="18" width="10.42578125" customWidth="1"/>
    <col min="19" max="1025" width="8.5703125" customWidth="1"/>
  </cols>
  <sheetData>
    <row r="1" spans="1:18" x14ac:dyDescent="0.25">
      <c r="A1" t="s">
        <v>180</v>
      </c>
    </row>
    <row r="3" spans="1:18" x14ac:dyDescent="0.25">
      <c r="A3" s="295"/>
      <c r="B3" s="295"/>
      <c r="C3" s="296" t="str">
        <f>Budget!C33</f>
        <v>clerk</v>
      </c>
      <c r="D3" s="296" t="str">
        <f>Budget!D33</f>
        <v>Admin</v>
      </c>
      <c r="E3" s="296" t="str">
        <f>Budget!E33</f>
        <v>St Michaels</v>
      </c>
      <c r="F3" s="296" t="str">
        <f>Budget!F33</f>
        <v>RBWM</v>
      </c>
      <c r="G3" s="296" t="str">
        <f>Budget!G33</f>
        <v>greens</v>
      </c>
      <c r="H3" s="296" t="str">
        <f>Budget!H33</f>
        <v>insurance</v>
      </c>
      <c r="I3" s="296" t="str">
        <f>Budget!I33</f>
        <v>youth</v>
      </c>
      <c r="J3" s="296" t="str">
        <f>Budget!J33</f>
        <v>One off</v>
      </c>
      <c r="K3" s="296" t="str">
        <f>Budget!K33</f>
        <v>web</v>
      </c>
      <c r="L3" s="296" t="str">
        <f>Budget!L33</f>
        <v>hpss</v>
      </c>
      <c r="M3" s="296" t="str">
        <f>Budget!M33</f>
        <v>bank charges</v>
      </c>
      <c r="N3" s="296" t="str">
        <f>Budget!N33</f>
        <v>audit</v>
      </c>
      <c r="O3" s="296" t="str">
        <f>Budget!O33</f>
        <v>Champney</v>
      </c>
      <c r="P3" s="296" t="str">
        <f>Budget!P33</f>
        <v>Vat</v>
      </c>
      <c r="Q3" s="296"/>
      <c r="R3" s="296" t="str">
        <f>Budget!Q33</f>
        <v>new total</v>
      </c>
    </row>
    <row r="4" spans="1:18" x14ac:dyDescent="0.25">
      <c r="A4" s="295" t="str">
        <f>Budget!A34</f>
        <v>Suggested budget for 19/20</v>
      </c>
      <c r="B4" s="295"/>
      <c r="C4" s="296">
        <f>Budget!C34</f>
        <v>9000</v>
      </c>
      <c r="D4" s="296">
        <f>Budget!D34</f>
        <v>2000</v>
      </c>
      <c r="E4" s="296">
        <f>Budget!E34</f>
        <v>290</v>
      </c>
      <c r="F4" s="296">
        <f>Budget!F34</f>
        <v>200</v>
      </c>
      <c r="G4" s="296">
        <f>Budget!G34</f>
        <v>10000</v>
      </c>
      <c r="H4" s="296">
        <f>Budget!H34</f>
        <v>2000</v>
      </c>
      <c r="I4" s="296">
        <f>Budget!I34</f>
        <v>700</v>
      </c>
      <c r="J4" s="296">
        <f>Budget!J34</f>
        <v>1250</v>
      </c>
      <c r="K4" s="296">
        <f>Budget!K34</f>
        <v>700</v>
      </c>
      <c r="L4" s="296">
        <f>Budget!L34</f>
        <v>1</v>
      </c>
      <c r="M4" s="296">
        <f>Budget!M34</f>
        <v>84</v>
      </c>
      <c r="N4" s="296">
        <f>Budget!N34</f>
        <v>750</v>
      </c>
      <c r="O4" s="296">
        <f>Budget!O34</f>
        <v>350</v>
      </c>
      <c r="P4" s="296">
        <f>Budget!P34</f>
        <v>0</v>
      </c>
      <c r="Q4" s="296"/>
      <c r="R4" s="296">
        <f>Budget!Q34</f>
        <v>27325</v>
      </c>
    </row>
    <row r="5" spans="1:18" s="278" customFormat="1" x14ac:dyDescent="0.25">
      <c r="A5" s="278" t="str">
        <f>Budget!A35</f>
        <v>end of year spend</v>
      </c>
      <c r="C5" s="297">
        <f>Budget!C35</f>
        <v>9857.2199999999993</v>
      </c>
      <c r="D5" s="297">
        <f>Budget!D35</f>
        <v>1576.25</v>
      </c>
      <c r="E5" s="297">
        <f>Budget!E35</f>
        <v>572</v>
      </c>
      <c r="F5" s="297">
        <f>Budget!F35</f>
        <v>1</v>
      </c>
      <c r="G5" s="297">
        <f>Budget!G35</f>
        <v>11594.29</v>
      </c>
      <c r="H5" s="297">
        <f>Budget!H35</f>
        <v>1423.42</v>
      </c>
      <c r="I5" s="297">
        <f>Budget!I35</f>
        <v>1</v>
      </c>
      <c r="J5" s="297">
        <f>Budget!J35</f>
        <v>1482.81</v>
      </c>
      <c r="K5" s="297">
        <f>Budget!K35</f>
        <v>611</v>
      </c>
      <c r="L5" s="297">
        <f>Budget!L35</f>
        <v>1</v>
      </c>
      <c r="M5" s="297">
        <f>Budget!M35</f>
        <v>72</v>
      </c>
      <c r="N5" s="297">
        <f>Budget!N35</f>
        <v>550</v>
      </c>
      <c r="O5" s="297">
        <f>Budget!O35</f>
        <v>705.13</v>
      </c>
      <c r="P5" s="297">
        <f>Budget!P35</f>
        <v>3024.98</v>
      </c>
      <c r="Q5" s="297">
        <f>Budget!R35</f>
        <v>24662.026666666665</v>
      </c>
      <c r="R5" s="297">
        <f>Budget!Q35</f>
        <v>28447.120000000003</v>
      </c>
    </row>
    <row r="6" spans="1:18" x14ac:dyDescent="0.25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</row>
    <row r="7" spans="1:18" x14ac:dyDescent="0.25">
      <c r="A7" s="295"/>
      <c r="B7" s="295"/>
      <c r="C7" s="295"/>
      <c r="D7" s="295"/>
      <c r="E7" s="295"/>
      <c r="F7" s="295"/>
      <c r="G7" s="295"/>
      <c r="H7" s="295">
        <f>Budget!H37</f>
        <v>0</v>
      </c>
      <c r="I7" s="295"/>
      <c r="J7" s="295"/>
      <c r="K7" s="295"/>
      <c r="L7" s="295"/>
      <c r="M7" s="295"/>
      <c r="N7" s="295"/>
      <c r="O7" s="295"/>
      <c r="P7" s="295"/>
      <c r="Q7" s="295"/>
      <c r="R7" s="295"/>
    </row>
    <row r="8" spans="1:18" x14ac:dyDescent="0.25">
      <c r="A8" s="295"/>
      <c r="B8" s="295"/>
      <c r="C8" s="295"/>
      <c r="D8" s="295"/>
      <c r="E8" s="295"/>
      <c r="F8" s="295"/>
      <c r="G8" s="295"/>
      <c r="H8" s="295">
        <f>Budget!H38</f>
        <v>0</v>
      </c>
      <c r="I8" s="295"/>
      <c r="J8" s="295"/>
      <c r="K8" s="295"/>
      <c r="L8" s="295"/>
      <c r="M8" s="295"/>
      <c r="N8" s="295"/>
      <c r="O8" s="295"/>
      <c r="P8" s="295"/>
      <c r="Q8" s="295"/>
      <c r="R8" s="295"/>
    </row>
    <row r="9" spans="1:18" x14ac:dyDescent="0.25">
      <c r="A9" s="295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</row>
    <row r="10" spans="1:18" x14ac:dyDescent="0.25">
      <c r="A10" s="295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</row>
    <row r="11" spans="1:18" ht="15.75" x14ac:dyDescent="0.25">
      <c r="A11" s="298"/>
      <c r="B11" s="298"/>
      <c r="C11" s="298"/>
      <c r="D11" s="298"/>
      <c r="E11" s="298"/>
      <c r="F11" s="298"/>
      <c r="G11" s="298"/>
      <c r="H11" s="298"/>
      <c r="I11" s="299" t="s">
        <v>181</v>
      </c>
    </row>
    <row r="12" spans="1:18" ht="15.75" x14ac:dyDescent="0.25">
      <c r="A12" s="298"/>
      <c r="B12" s="298"/>
      <c r="C12" s="298"/>
      <c r="D12" s="298"/>
      <c r="E12" s="298"/>
      <c r="F12" s="298"/>
      <c r="G12" s="298"/>
      <c r="H12" s="298"/>
      <c r="I12" s="299"/>
    </row>
    <row r="13" spans="1:18" x14ac:dyDescent="0.25">
      <c r="A13" s="300"/>
      <c r="B13" s="301"/>
      <c r="C13" s="361" t="s">
        <v>182</v>
      </c>
      <c r="D13" s="361"/>
      <c r="E13" s="361"/>
      <c r="F13" s="361"/>
      <c r="G13" s="361"/>
      <c r="H13" s="301"/>
      <c r="I13" s="301"/>
      <c r="J13" s="302"/>
      <c r="K13" s="303"/>
      <c r="L13" s="303"/>
      <c r="M13" s="303"/>
      <c r="N13" s="303"/>
      <c r="O13" s="303"/>
      <c r="P13" s="303"/>
      <c r="Q13" s="303"/>
      <c r="R13" s="304"/>
    </row>
    <row r="14" spans="1:18" x14ac:dyDescent="0.25">
      <c r="A14" s="362" t="s">
        <v>183</v>
      </c>
      <c r="B14" s="362"/>
      <c r="C14" s="362"/>
      <c r="D14" s="362"/>
      <c r="E14" s="362"/>
      <c r="F14" s="362"/>
      <c r="G14" s="362"/>
      <c r="H14" s="362"/>
      <c r="I14" s="362"/>
      <c r="J14" s="302"/>
      <c r="K14" s="303"/>
      <c r="L14" s="303"/>
      <c r="M14" s="303"/>
      <c r="N14" s="303"/>
      <c r="O14" s="303"/>
      <c r="P14" s="303"/>
      <c r="Q14" s="303"/>
      <c r="R14" s="303"/>
    </row>
    <row r="15" spans="1:18" ht="15.75" x14ac:dyDescent="0.25">
      <c r="A15" s="305"/>
      <c r="B15" s="298"/>
      <c r="C15" s="298"/>
      <c r="D15" s="298"/>
      <c r="E15" s="298"/>
      <c r="F15" s="298"/>
      <c r="G15" s="298"/>
      <c r="H15" s="298"/>
      <c r="I15" s="298"/>
      <c r="J15" s="306" t="s">
        <v>184</v>
      </c>
      <c r="K15" s="307"/>
      <c r="L15" s="308" t="s">
        <v>185</v>
      </c>
      <c r="M15" s="309"/>
      <c r="N15" s="309"/>
      <c r="O15" s="309"/>
      <c r="P15" s="309"/>
      <c r="Q15" s="309"/>
      <c r="R15" s="310" t="s">
        <v>186</v>
      </c>
    </row>
    <row r="16" spans="1:18" ht="15.75" x14ac:dyDescent="0.25">
      <c r="A16" s="311" t="s">
        <v>184</v>
      </c>
      <c r="B16" s="312" t="s">
        <v>187</v>
      </c>
      <c r="C16" s="313" t="s">
        <v>185</v>
      </c>
      <c r="D16" s="314"/>
      <c r="E16" s="314"/>
      <c r="F16" s="314"/>
      <c r="G16" s="314"/>
      <c r="H16" s="315"/>
      <c r="I16" s="298"/>
      <c r="J16" s="302"/>
      <c r="K16" s="303"/>
      <c r="L16" s="303"/>
      <c r="M16" s="303"/>
      <c r="N16" s="303"/>
      <c r="O16" s="303"/>
      <c r="P16" s="303"/>
      <c r="Q16" s="303"/>
      <c r="R16" s="303"/>
    </row>
    <row r="17" spans="1:18" x14ac:dyDescent="0.25">
      <c r="A17" s="305"/>
      <c r="B17" s="298"/>
      <c r="C17" s="298"/>
      <c r="D17" s="298"/>
      <c r="E17" s="298"/>
      <c r="F17" s="298"/>
      <c r="G17" s="298"/>
      <c r="H17" s="298"/>
      <c r="I17" s="298"/>
      <c r="J17" s="302"/>
      <c r="K17" s="303"/>
      <c r="L17" s="303" t="s">
        <v>188</v>
      </c>
      <c r="M17" s="303"/>
      <c r="N17" s="303"/>
      <c r="O17" s="303"/>
      <c r="P17" s="303"/>
      <c r="Q17" s="303"/>
      <c r="R17" s="316">
        <v>26524</v>
      </c>
    </row>
    <row r="18" spans="1:18" ht="18" x14ac:dyDescent="0.25">
      <c r="A18" s="317" t="s">
        <v>189</v>
      </c>
      <c r="B18" s="298"/>
      <c r="C18" s="318" t="s">
        <v>190</v>
      </c>
      <c r="D18" s="298"/>
      <c r="E18" s="298"/>
      <c r="F18" s="298"/>
      <c r="G18" s="298"/>
      <c r="H18" s="319" t="s">
        <v>137</v>
      </c>
      <c r="I18" s="320">
        <v>24617</v>
      </c>
      <c r="J18" s="302"/>
      <c r="K18" s="303"/>
      <c r="L18" s="303" t="s">
        <v>191</v>
      </c>
      <c r="M18" s="303"/>
      <c r="N18" s="303"/>
      <c r="O18" s="303"/>
      <c r="P18" s="303"/>
      <c r="Q18" s="303"/>
      <c r="R18" s="321">
        <v>0</v>
      </c>
    </row>
    <row r="19" spans="1:18" ht="18" x14ac:dyDescent="0.25">
      <c r="A19" s="317"/>
      <c r="B19" s="298"/>
      <c r="C19" s="298"/>
      <c r="D19" s="298"/>
      <c r="E19" s="298"/>
      <c r="F19" s="298"/>
      <c r="G19" s="298"/>
      <c r="H19" s="319"/>
      <c r="I19" s="298"/>
      <c r="J19" s="302"/>
      <c r="K19" s="303"/>
      <c r="L19" s="322" t="s">
        <v>192</v>
      </c>
      <c r="M19" s="303"/>
      <c r="N19" s="303"/>
      <c r="O19" s="303"/>
      <c r="P19" s="303"/>
      <c r="Q19" s="303"/>
      <c r="R19" s="323">
        <v>26524</v>
      </c>
    </row>
    <row r="20" spans="1:18" ht="18" x14ac:dyDescent="0.25">
      <c r="A20" s="317" t="s">
        <v>193</v>
      </c>
      <c r="B20" s="298"/>
      <c r="C20" s="298" t="s">
        <v>194</v>
      </c>
      <c r="D20" s="298"/>
      <c r="E20" s="298"/>
      <c r="F20" s="298"/>
      <c r="G20" s="298"/>
      <c r="H20" s="319" t="s">
        <v>137</v>
      </c>
      <c r="I20" s="324">
        <v>463.67</v>
      </c>
      <c r="J20" s="302"/>
      <c r="K20" s="303"/>
      <c r="L20" s="303"/>
      <c r="M20" s="303"/>
      <c r="N20" s="303"/>
      <c r="O20" s="303"/>
      <c r="P20" s="303"/>
      <c r="Q20" s="303"/>
      <c r="R20" s="325"/>
    </row>
    <row r="21" spans="1:18" ht="18" x14ac:dyDescent="0.25">
      <c r="A21" s="317"/>
      <c r="B21" s="298"/>
      <c r="C21" s="298"/>
      <c r="D21" s="298"/>
      <c r="E21" s="298"/>
      <c r="F21" s="298"/>
      <c r="G21" s="298"/>
      <c r="H21" s="319"/>
      <c r="I21" s="298"/>
      <c r="J21" s="302"/>
      <c r="K21" s="303"/>
      <c r="L21" s="303" t="s">
        <v>195</v>
      </c>
      <c r="M21" s="303"/>
      <c r="N21" s="303"/>
      <c r="O21" s="303"/>
      <c r="P21" s="303"/>
      <c r="Q21" s="303"/>
      <c r="R21" s="316">
        <v>0</v>
      </c>
    </row>
    <row r="22" spans="1:18" ht="18" x14ac:dyDescent="0.25">
      <c r="A22" s="317" t="s">
        <v>196</v>
      </c>
      <c r="B22" s="298"/>
      <c r="C22" s="298" t="s">
        <v>197</v>
      </c>
      <c r="D22" s="298"/>
      <c r="E22" s="298"/>
      <c r="F22" s="298"/>
      <c r="G22" s="298"/>
      <c r="H22" s="319" t="s">
        <v>137</v>
      </c>
      <c r="I22" s="326">
        <v>53.0916384497595</v>
      </c>
      <c r="J22" s="302"/>
      <c r="K22" s="303"/>
      <c r="L22" s="303" t="s">
        <v>198</v>
      </c>
      <c r="M22" s="303"/>
      <c r="N22" s="303"/>
      <c r="O22" s="303"/>
      <c r="P22" s="303"/>
      <c r="Q22" s="303"/>
      <c r="R22" s="321"/>
    </row>
    <row r="23" spans="1:18" x14ac:dyDescent="0.25">
      <c r="A23" s="311"/>
      <c r="B23" s="298"/>
      <c r="C23" s="298" t="s">
        <v>199</v>
      </c>
      <c r="D23" s="298"/>
      <c r="E23" s="298"/>
      <c r="F23" s="298"/>
      <c r="G23" s="298"/>
      <c r="H23" s="298"/>
      <c r="I23" s="298"/>
      <c r="J23" s="302"/>
      <c r="K23" s="303"/>
      <c r="L23" s="327" t="s">
        <v>200</v>
      </c>
      <c r="M23" s="303"/>
      <c r="N23" s="303"/>
      <c r="O23" s="303"/>
      <c r="P23" s="303"/>
      <c r="Q23" s="303"/>
      <c r="R23" s="328">
        <v>1907</v>
      </c>
    </row>
    <row r="24" spans="1:18" x14ac:dyDescent="0.25">
      <c r="A24" s="305"/>
      <c r="B24" s="298"/>
      <c r="C24" s="298"/>
      <c r="D24" s="298"/>
      <c r="E24" s="298"/>
      <c r="F24" s="298"/>
      <c r="G24" s="298"/>
      <c r="H24" s="298"/>
      <c r="I24" s="298"/>
      <c r="J24" s="302"/>
      <c r="K24" s="303"/>
      <c r="L24" s="303"/>
      <c r="M24" s="303"/>
      <c r="N24" s="303"/>
      <c r="O24" s="303"/>
      <c r="P24" s="303"/>
      <c r="Q24" s="303"/>
      <c r="R24" s="323">
        <v>1907</v>
      </c>
    </row>
    <row r="25" spans="1:18" x14ac:dyDescent="0.25">
      <c r="A25" s="362" t="s">
        <v>201</v>
      </c>
      <c r="B25" s="362"/>
      <c r="C25" s="362"/>
      <c r="D25" s="362"/>
      <c r="E25" s="362"/>
      <c r="F25" s="362"/>
      <c r="G25" s="362"/>
      <c r="H25" s="362"/>
      <c r="I25" s="362"/>
      <c r="J25" s="302"/>
      <c r="K25" s="303"/>
      <c r="L25" s="322" t="s">
        <v>202</v>
      </c>
      <c r="M25" s="303"/>
      <c r="N25" s="303"/>
      <c r="O25" s="303"/>
      <c r="P25" s="303"/>
      <c r="Q25" s="303"/>
      <c r="R25" s="323">
        <v>24617</v>
      </c>
    </row>
    <row r="26" spans="1:18" x14ac:dyDescent="0.25">
      <c r="A26" s="305"/>
      <c r="B26" s="298"/>
      <c r="C26" s="298"/>
      <c r="D26" s="298"/>
      <c r="E26" s="298"/>
      <c r="F26" s="298"/>
      <c r="G26" s="298"/>
      <c r="H26" s="298"/>
      <c r="I26" s="298"/>
      <c r="J26" s="329"/>
      <c r="K26" s="330"/>
      <c r="L26" s="330"/>
      <c r="M26" s="330"/>
      <c r="N26" s="330"/>
      <c r="O26" s="330"/>
      <c r="P26" s="330"/>
      <c r="Q26" s="330"/>
      <c r="R26" s="330"/>
    </row>
    <row r="27" spans="1:18" ht="38.25" customHeight="1" x14ac:dyDescent="0.25">
      <c r="A27" s="331"/>
      <c r="B27" s="332"/>
      <c r="C27" s="333" t="s">
        <v>203</v>
      </c>
      <c r="D27" s="334" t="s">
        <v>204</v>
      </c>
      <c r="E27" s="335"/>
      <c r="F27" s="336"/>
      <c r="G27" s="363" t="s">
        <v>205</v>
      </c>
      <c r="H27" s="363"/>
      <c r="I27" s="337"/>
      <c r="J27" s="302"/>
      <c r="K27" s="303"/>
      <c r="L27" s="303"/>
      <c r="M27" s="303"/>
      <c r="N27" s="303"/>
      <c r="O27" s="303"/>
      <c r="P27" s="303"/>
      <c r="Q27" s="303"/>
      <c r="R27" s="303"/>
    </row>
    <row r="28" spans="1:18" ht="18" x14ac:dyDescent="0.25">
      <c r="A28" s="305"/>
      <c r="B28" s="298"/>
      <c r="C28" s="338" t="s">
        <v>189</v>
      </c>
      <c r="D28" s="339" t="s">
        <v>206</v>
      </c>
      <c r="E28" s="339">
        <v>0.66666999999999998</v>
      </c>
      <c r="F28" s="339" t="s">
        <v>207</v>
      </c>
      <c r="G28" s="340">
        <v>53.0916384497595</v>
      </c>
      <c r="H28" s="341" t="s">
        <v>137</v>
      </c>
      <c r="I28" s="340">
        <v>35.39</v>
      </c>
      <c r="J28" s="306" t="s">
        <v>184</v>
      </c>
      <c r="K28" s="307" t="s">
        <v>187</v>
      </c>
      <c r="L28" s="308" t="s">
        <v>185</v>
      </c>
      <c r="M28" s="309"/>
      <c r="N28" s="309"/>
      <c r="O28" s="309"/>
      <c r="P28" s="309"/>
      <c r="Q28" s="342"/>
      <c r="R28" s="303"/>
    </row>
    <row r="29" spans="1:18" ht="18" x14ac:dyDescent="0.25">
      <c r="A29" s="305"/>
      <c r="B29" s="298"/>
      <c r="C29" s="338" t="s">
        <v>193</v>
      </c>
      <c r="D29" s="339" t="s">
        <v>208</v>
      </c>
      <c r="E29" s="339">
        <v>0.77778000000000003</v>
      </c>
      <c r="F29" s="339" t="s">
        <v>207</v>
      </c>
      <c r="G29" s="340">
        <v>53.0916384497595</v>
      </c>
      <c r="H29" s="341" t="s">
        <v>137</v>
      </c>
      <c r="I29" s="340">
        <v>41.29</v>
      </c>
      <c r="J29" s="302"/>
      <c r="K29" s="303"/>
      <c r="L29" s="303"/>
      <c r="M29" s="303"/>
      <c r="N29" s="303"/>
      <c r="O29" s="303"/>
      <c r="P29" s="303"/>
      <c r="Q29" s="303"/>
      <c r="R29" s="303"/>
    </row>
    <row r="30" spans="1:18" ht="18" x14ac:dyDescent="0.25">
      <c r="A30" s="305"/>
      <c r="B30" s="298"/>
      <c r="C30" s="338" t="s">
        <v>196</v>
      </c>
      <c r="D30" s="339" t="s">
        <v>209</v>
      </c>
      <c r="E30" s="339">
        <v>0.88888999999999996</v>
      </c>
      <c r="F30" s="339" t="s">
        <v>207</v>
      </c>
      <c r="G30" s="340">
        <v>53.0916384497595</v>
      </c>
      <c r="H30" s="341" t="s">
        <v>137</v>
      </c>
      <c r="I30" s="340">
        <v>47.19</v>
      </c>
      <c r="J30" s="343"/>
      <c r="K30" s="344"/>
      <c r="L30" s="344"/>
      <c r="M30" s="344"/>
      <c r="N30" s="344"/>
      <c r="O30" s="344"/>
      <c r="P30" s="344"/>
      <c r="Q30" s="344"/>
      <c r="R30" s="344"/>
    </row>
    <row r="31" spans="1:18" ht="18" x14ac:dyDescent="0.25">
      <c r="A31" s="305"/>
      <c r="B31" s="298"/>
      <c r="C31" s="338" t="s">
        <v>210</v>
      </c>
      <c r="D31" s="339" t="s">
        <v>211</v>
      </c>
      <c r="E31" s="339">
        <v>1</v>
      </c>
      <c r="F31" s="339" t="s">
        <v>207</v>
      </c>
      <c r="G31" s="340">
        <v>53.0916384497595</v>
      </c>
      <c r="H31" s="341" t="s">
        <v>137</v>
      </c>
      <c r="I31" s="340">
        <v>53.09</v>
      </c>
      <c r="J31" s="302"/>
      <c r="K31" s="303"/>
      <c r="L31" s="303"/>
      <c r="M31" s="303"/>
      <c r="N31" s="303"/>
      <c r="O31" s="303"/>
      <c r="P31" s="303"/>
      <c r="Q31" s="303"/>
      <c r="R31" s="303"/>
    </row>
    <row r="32" spans="1:18" ht="18" x14ac:dyDescent="0.25">
      <c r="A32" s="305"/>
      <c r="B32" s="298"/>
      <c r="C32" s="338" t="s">
        <v>212</v>
      </c>
      <c r="D32" s="345" t="s">
        <v>213</v>
      </c>
      <c r="E32" s="339">
        <v>1.2222200000000001</v>
      </c>
      <c r="F32" s="339" t="s">
        <v>207</v>
      </c>
      <c r="G32" s="340">
        <v>53.0916384497595</v>
      </c>
      <c r="H32" s="341" t="s">
        <v>137</v>
      </c>
      <c r="I32" s="340">
        <v>64.89</v>
      </c>
      <c r="J32" s="302"/>
      <c r="K32" s="346"/>
      <c r="L32" s="347"/>
      <c r="M32" s="347"/>
      <c r="N32" s="347"/>
      <c r="O32" s="347"/>
      <c r="P32" s="347"/>
      <c r="Q32" s="348"/>
      <c r="R32" s="303"/>
    </row>
    <row r="33" spans="1:18" ht="18" x14ac:dyDescent="0.25">
      <c r="A33" s="305"/>
      <c r="B33" s="298"/>
      <c r="C33" s="338" t="s">
        <v>214</v>
      </c>
      <c r="D33" s="339" t="s">
        <v>215</v>
      </c>
      <c r="E33" s="339">
        <v>1.4444399999999999</v>
      </c>
      <c r="F33" s="339" t="s">
        <v>207</v>
      </c>
      <c r="G33" s="340">
        <v>53.0916384497595</v>
      </c>
      <c r="H33" s="341" t="s">
        <v>137</v>
      </c>
      <c r="I33" s="340">
        <v>76.69</v>
      </c>
      <c r="J33" s="302"/>
      <c r="K33" s="303"/>
      <c r="L33" s="303"/>
      <c r="M33" s="303"/>
      <c r="N33" s="303"/>
      <c r="O33" s="303"/>
      <c r="P33" s="303"/>
      <c r="Q33" s="303"/>
      <c r="R33" s="303"/>
    </row>
    <row r="34" spans="1:18" ht="18" x14ac:dyDescent="0.25">
      <c r="A34" s="305"/>
      <c r="B34" s="298"/>
      <c r="C34" s="338" t="s">
        <v>216</v>
      </c>
      <c r="D34" s="339" t="s">
        <v>217</v>
      </c>
      <c r="E34" s="339">
        <v>1.6666700000000001</v>
      </c>
      <c r="F34" s="339" t="s">
        <v>207</v>
      </c>
      <c r="G34" s="340">
        <v>53.0916384497595</v>
      </c>
      <c r="H34" s="341" t="s">
        <v>137</v>
      </c>
      <c r="I34" s="340">
        <v>88.49</v>
      </c>
      <c r="J34" s="349" t="s">
        <v>218</v>
      </c>
      <c r="K34" s="346"/>
      <c r="L34" s="347"/>
      <c r="M34" s="347"/>
      <c r="N34" s="347"/>
      <c r="O34" s="347"/>
      <c r="P34" s="347"/>
      <c r="Q34" s="348"/>
      <c r="R34" s="303"/>
    </row>
    <row r="35" spans="1:18" ht="18" x14ac:dyDescent="0.25">
      <c r="A35" s="305"/>
      <c r="B35" s="298"/>
      <c r="C35" s="338" t="s">
        <v>219</v>
      </c>
      <c r="D35" s="339" t="s">
        <v>220</v>
      </c>
      <c r="E35" s="339">
        <v>2</v>
      </c>
      <c r="F35" s="339" t="s">
        <v>207</v>
      </c>
      <c r="G35" s="340">
        <v>53.0916384497595</v>
      </c>
      <c r="H35" s="341" t="s">
        <v>137</v>
      </c>
      <c r="I35" s="340">
        <v>106.18</v>
      </c>
      <c r="J35" s="302"/>
      <c r="K35" s="303"/>
      <c r="L35" s="303"/>
      <c r="M35" s="303"/>
      <c r="N35" s="303"/>
      <c r="O35" s="303"/>
      <c r="P35" s="303"/>
      <c r="Q35" s="303"/>
      <c r="R35" s="303"/>
    </row>
    <row r="36" spans="1:18" ht="18" x14ac:dyDescent="0.25">
      <c r="A36" s="305"/>
      <c r="B36" s="298"/>
      <c r="C36" s="350"/>
      <c r="D36" s="351"/>
      <c r="E36" s="351"/>
      <c r="F36" s="351"/>
      <c r="G36" s="352"/>
      <c r="H36" s="341"/>
      <c r="I36" s="352"/>
      <c r="J36" s="302"/>
      <c r="K36" s="303"/>
      <c r="L36" s="353" t="s">
        <v>221</v>
      </c>
      <c r="M36" s="303"/>
      <c r="N36" s="303"/>
      <c r="O36" s="303"/>
      <c r="P36" s="303"/>
      <c r="Q36" s="303"/>
      <c r="R36" s="354">
        <v>12308.5</v>
      </c>
    </row>
    <row r="37" spans="1:18" x14ac:dyDescent="0.25">
      <c r="A37" s="305"/>
      <c r="B37" s="298"/>
      <c r="C37" s="298"/>
      <c r="D37" s="350" t="s">
        <v>222</v>
      </c>
      <c r="E37" s="351"/>
      <c r="F37" s="351"/>
      <c r="G37" s="355"/>
      <c r="H37" s="356"/>
      <c r="I37" s="357"/>
      <c r="J37" s="302"/>
      <c r="K37" s="303"/>
      <c r="L37" s="353" t="s">
        <v>223</v>
      </c>
      <c r="M37" s="303"/>
      <c r="N37" s="303"/>
      <c r="O37" s="303"/>
      <c r="P37" s="303"/>
      <c r="Q37" s="303"/>
      <c r="R37" s="358">
        <v>12308.5</v>
      </c>
    </row>
    <row r="38" spans="1:18" x14ac:dyDescent="0.25">
      <c r="A38" s="305"/>
      <c r="B38" s="298"/>
      <c r="C38" s="351"/>
      <c r="D38" s="350"/>
      <c r="E38" s="298"/>
      <c r="F38" s="298"/>
      <c r="G38" s="364" t="s">
        <v>224</v>
      </c>
      <c r="H38" s="364"/>
      <c r="I38" s="364"/>
      <c r="J38" s="302"/>
      <c r="K38" s="303"/>
      <c r="L38" s="303" t="s">
        <v>225</v>
      </c>
      <c r="M38" s="303"/>
      <c r="N38" s="303"/>
      <c r="O38" s="303"/>
      <c r="P38" s="303"/>
      <c r="Q38" s="303"/>
      <c r="R38" s="323">
        <v>24617</v>
      </c>
    </row>
    <row r="39" spans="1:18" x14ac:dyDescent="0.25">
      <c r="A39" s="305"/>
      <c r="B39" s="298"/>
      <c r="C39" s="351"/>
      <c r="D39" s="350"/>
      <c r="E39" s="298"/>
      <c r="F39" s="298"/>
      <c r="G39" s="351"/>
      <c r="H39" s="351"/>
      <c r="I39" s="351"/>
      <c r="J39" s="302"/>
      <c r="K39" s="303"/>
      <c r="L39" s="303" t="s">
        <v>226</v>
      </c>
      <c r="M39" s="303"/>
      <c r="N39" s="303"/>
      <c r="O39" s="303"/>
      <c r="P39" s="303"/>
      <c r="Q39" s="303"/>
      <c r="R39" s="303"/>
    </row>
    <row r="40" spans="1:18" x14ac:dyDescent="0.25">
      <c r="A40" s="305"/>
      <c r="B40" s="298"/>
      <c r="C40" s="298"/>
      <c r="D40" s="350" t="s">
        <v>3</v>
      </c>
      <c r="E40" s="351"/>
      <c r="F40" s="351"/>
      <c r="G40" s="298"/>
      <c r="H40" s="355"/>
      <c r="I40" s="357"/>
      <c r="J40" s="302"/>
      <c r="K40" s="303"/>
      <c r="L40" s="303"/>
      <c r="M40" s="303"/>
      <c r="N40" s="303"/>
      <c r="O40" s="303"/>
      <c r="P40" s="303"/>
      <c r="Q40" s="303"/>
      <c r="R40" s="303"/>
    </row>
    <row r="41" spans="1:18" x14ac:dyDescent="0.25">
      <c r="A41" s="359"/>
      <c r="B41" s="360"/>
      <c r="C41" s="360"/>
      <c r="D41" s="360"/>
      <c r="E41" s="360"/>
      <c r="F41" s="360"/>
      <c r="G41" s="360"/>
      <c r="H41" s="360"/>
      <c r="I41" s="360"/>
      <c r="J41" s="302" t="s">
        <v>227</v>
      </c>
      <c r="K41" s="303"/>
      <c r="L41" s="303"/>
      <c r="M41" s="303"/>
      <c r="N41" s="303"/>
      <c r="O41" s="303"/>
      <c r="P41" s="303"/>
      <c r="Q41" s="303"/>
      <c r="R41" s="303"/>
    </row>
  </sheetData>
  <mergeCells count="5">
    <mergeCell ref="C13:G13"/>
    <mergeCell ref="A14:I14"/>
    <mergeCell ref="A25:I25"/>
    <mergeCell ref="G27:H27"/>
    <mergeCell ref="G38:I38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Apr - Jun 2018</vt:lpstr>
      <vt:lpstr>July - Sept 2018</vt:lpstr>
      <vt:lpstr>Oct - Dec 2018</vt:lpstr>
      <vt:lpstr>Jan - March 2019</vt:lpstr>
      <vt:lpstr>Year end bank rec</vt:lpstr>
      <vt:lpstr>Budget</vt:lpstr>
      <vt:lpstr>printable scale</vt:lpstr>
      <vt:lpstr>'Apr - Jun 2018'!Print_Area</vt:lpstr>
      <vt:lpstr>Budget!Print_Area</vt:lpstr>
      <vt:lpstr>'Jan - March 2019'!Print_Area</vt:lpstr>
      <vt:lpstr>'July - Sept 2018'!Print_Area</vt:lpstr>
      <vt:lpstr>'printable scale'!Print_Area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Win7_pro</dc:creator>
  <dc:description/>
  <cp:lastModifiedBy>brian</cp:lastModifiedBy>
  <cp:revision>1</cp:revision>
  <cp:lastPrinted>2019-05-13T10:42:09Z</cp:lastPrinted>
  <dcterms:created xsi:type="dcterms:W3CDTF">2017-04-11T17:52:28Z</dcterms:created>
  <dcterms:modified xsi:type="dcterms:W3CDTF">2020-01-30T14:06:06Z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Grizli777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