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0" windowWidth="16380" windowHeight="7890" tabRatio="741"/>
  </bookViews>
  <sheets>
    <sheet name="Apr - Jun 2020" sheetId="1" r:id="rId1"/>
    <sheet name="July - Sept 2020" sheetId="2" r:id="rId2"/>
    <sheet name="Oct - Dec 2020" sheetId="3" r:id="rId3"/>
    <sheet name="Jan - March 2021" sheetId="4" r:id="rId4"/>
    <sheet name="Year end bank rec" sheetId="5" r:id="rId5"/>
    <sheet name="Budget" sheetId="6" r:id="rId6"/>
    <sheet name="printable scale" sheetId="7" r:id="rId7"/>
    <sheet name="pie chart" sheetId="8" r:id="rId8"/>
  </sheets>
  <definedNames>
    <definedName name="_xlnm.Print_Area" localSheetId="0">'Apr - Jun 2020'!$A$1:$AA$56</definedName>
    <definedName name="_xlnm.Print_Area" localSheetId="5">Budget!$C$50:$S$78</definedName>
    <definedName name="_xlnm.Print_Area" localSheetId="3">'Jan - March 2021'!$A$6:$F$19</definedName>
    <definedName name="_xlnm.Print_Area" localSheetId="1">'July - Sept 2020'!$A$1:$AA$56</definedName>
    <definedName name="_xlnm.Print_Area" localSheetId="6">'printable scale'!$C$13:$Q$40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4" i="4" l="1"/>
  <c r="J43" i="3"/>
  <c r="G44" i="2"/>
  <c r="L52" i="1" l="1"/>
  <c r="G49" i="1"/>
  <c r="C72" i="8" l="1"/>
  <c r="F73" i="8" s="1"/>
  <c r="Q63" i="8"/>
  <c r="O63" i="8"/>
  <c r="K62" i="8"/>
  <c r="G62" i="8"/>
  <c r="E62" i="8"/>
  <c r="K61" i="8"/>
  <c r="E61" i="8"/>
  <c r="K60" i="8"/>
  <c r="G60" i="8"/>
  <c r="E60" i="8"/>
  <c r="K59" i="8"/>
  <c r="E59" i="8"/>
  <c r="K58" i="8"/>
  <c r="E58" i="8"/>
  <c r="K57" i="8"/>
  <c r="G57" i="8"/>
  <c r="E57" i="8"/>
  <c r="K56" i="8"/>
  <c r="E56" i="8"/>
  <c r="K55" i="8"/>
  <c r="E55" i="8"/>
  <c r="K54" i="8"/>
  <c r="G54" i="8"/>
  <c r="E54" i="8"/>
  <c r="K53" i="8"/>
  <c r="E53" i="8"/>
  <c r="K52" i="8"/>
  <c r="E52" i="8"/>
  <c r="K51" i="8"/>
  <c r="E51" i="8"/>
  <c r="R27" i="8"/>
  <c r="O26" i="8"/>
  <c r="I62" i="8" s="1"/>
  <c r="M26" i="8"/>
  <c r="I60" i="8" s="1"/>
  <c r="L26" i="8"/>
  <c r="I26" i="8"/>
  <c r="I57" i="8" s="1"/>
  <c r="F26" i="8"/>
  <c r="I54" i="8" s="1"/>
  <c r="J25" i="8"/>
  <c r="R25" i="8" s="1"/>
  <c r="P24" i="8"/>
  <c r="R23" i="8"/>
  <c r="R7" i="8"/>
  <c r="M57" i="8" l="1"/>
  <c r="M63" i="8" s="1"/>
  <c r="R26" i="8"/>
  <c r="K63" i="8"/>
  <c r="M35" i="7"/>
  <c r="M34" i="7"/>
  <c r="M33" i="7"/>
  <c r="M32" i="7"/>
  <c r="M31" i="7"/>
  <c r="M30" i="7"/>
  <c r="M29" i="7"/>
  <c r="M28" i="7"/>
  <c r="Q22" i="7"/>
  <c r="O28" i="7" s="1"/>
  <c r="O29" i="7" s="1"/>
  <c r="O30" i="7" s="1"/>
  <c r="O31" i="7" s="1"/>
  <c r="O32" i="7" s="1"/>
  <c r="Q28" i="7" l="1"/>
  <c r="Q29" i="7"/>
  <c r="Q30" i="7"/>
  <c r="Q32" i="7"/>
  <c r="O33" i="7"/>
  <c r="O34" i="7" s="1"/>
  <c r="O35" i="7" s="1"/>
  <c r="Q35" i="7" s="1"/>
  <c r="Q31" i="7"/>
  <c r="Q34" i="7" l="1"/>
  <c r="Q33" i="7"/>
  <c r="Q74" i="6" l="1"/>
  <c r="O51" i="3" l="1"/>
  <c r="I51" i="7" l="1"/>
  <c r="I47" i="7"/>
  <c r="I53" i="7" s="1"/>
  <c r="C43" i="7"/>
  <c r="C59" i="7" s="1"/>
  <c r="E35" i="7"/>
  <c r="E34" i="7"/>
  <c r="E33" i="7"/>
  <c r="E32" i="7"/>
  <c r="E31" i="7"/>
  <c r="E30" i="7"/>
  <c r="E29" i="7"/>
  <c r="E28" i="7"/>
  <c r="I22" i="7"/>
  <c r="G28" i="7" s="1"/>
  <c r="G29" i="7" l="1"/>
  <c r="G30" i="7" s="1"/>
  <c r="G31" i="7" s="1"/>
  <c r="G32" i="7" s="1"/>
  <c r="G33" i="7" s="1"/>
  <c r="G34" i="7" s="1"/>
  <c r="G35" i="7" s="1"/>
  <c r="I35" i="7" s="1"/>
  <c r="I28" i="7"/>
  <c r="I32" i="7"/>
  <c r="I31" i="7"/>
  <c r="I63" i="7"/>
  <c r="I64" i="7" s="1"/>
  <c r="I33" i="7"/>
  <c r="I30" i="7"/>
  <c r="I29" i="7"/>
  <c r="I34" i="7" l="1"/>
  <c r="I65" i="7"/>
  <c r="O74" i="6" l="1"/>
  <c r="G43" i="1" l="1"/>
  <c r="P43" i="3" l="1"/>
  <c r="Q43" i="3"/>
  <c r="R43" i="3"/>
  <c r="S43" i="3"/>
  <c r="T43" i="3"/>
  <c r="U43" i="3"/>
  <c r="V43" i="3"/>
  <c r="M44" i="2"/>
  <c r="N44" i="2"/>
  <c r="O44" i="2"/>
  <c r="P44" i="2"/>
  <c r="Q44" i="2"/>
  <c r="R44" i="2"/>
  <c r="S44" i="2"/>
  <c r="H8" i="7" l="1"/>
  <c r="O5" i="7"/>
  <c r="M5" i="7"/>
  <c r="L5" i="7"/>
  <c r="I5" i="7"/>
  <c r="F5" i="7"/>
  <c r="A5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A4" i="7"/>
  <c r="R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K73" i="6"/>
  <c r="G73" i="6"/>
  <c r="E73" i="6"/>
  <c r="K71" i="6"/>
  <c r="E71" i="6"/>
  <c r="K69" i="6"/>
  <c r="G69" i="6"/>
  <c r="E69" i="6"/>
  <c r="K67" i="6"/>
  <c r="E67" i="6"/>
  <c r="K65" i="6"/>
  <c r="E65" i="6"/>
  <c r="K63" i="6"/>
  <c r="G63" i="6"/>
  <c r="E63" i="6"/>
  <c r="K61" i="6"/>
  <c r="E61" i="6"/>
  <c r="K59" i="6"/>
  <c r="E59" i="6"/>
  <c r="C83" i="6"/>
  <c r="F84" i="6" s="1"/>
  <c r="K57" i="6"/>
  <c r="G57" i="6"/>
  <c r="E57" i="6"/>
  <c r="K55" i="6"/>
  <c r="E55" i="6"/>
  <c r="K53" i="6"/>
  <c r="E53" i="6"/>
  <c r="K51" i="6"/>
  <c r="E51" i="6"/>
  <c r="R27" i="6"/>
  <c r="O26" i="6"/>
  <c r="I73" i="6" s="1"/>
  <c r="M26" i="6"/>
  <c r="I69" i="6" s="1"/>
  <c r="L26" i="6"/>
  <c r="I26" i="6"/>
  <c r="I63" i="6" s="1"/>
  <c r="F26" i="6"/>
  <c r="I57" i="6" s="1"/>
  <c r="J25" i="6"/>
  <c r="R25" i="6" s="1"/>
  <c r="P24" i="6"/>
  <c r="P5" i="7" s="1"/>
  <c r="R23" i="6"/>
  <c r="R4" i="7" s="1"/>
  <c r="R7" i="6"/>
  <c r="G14" i="5"/>
  <c r="G8" i="5"/>
  <c r="G10" i="5" s="1"/>
  <c r="L51" i="4"/>
  <c r="L53" i="4" s="1"/>
  <c r="AA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AE58" i="3"/>
  <c r="O57" i="3"/>
  <c r="O50" i="3"/>
  <c r="AD43" i="3"/>
  <c r="AB43" i="3"/>
  <c r="AA43" i="3"/>
  <c r="Z43" i="3"/>
  <c r="Y43" i="3"/>
  <c r="X43" i="3"/>
  <c r="W43" i="3"/>
  <c r="O43" i="3"/>
  <c r="N43" i="3"/>
  <c r="M43" i="3"/>
  <c r="L43" i="3"/>
  <c r="K43" i="3"/>
  <c r="L51" i="2"/>
  <c r="AA44" i="2"/>
  <c r="Y44" i="2"/>
  <c r="X44" i="2"/>
  <c r="W44" i="2"/>
  <c r="V44" i="2"/>
  <c r="U44" i="2"/>
  <c r="T44" i="2"/>
  <c r="L44" i="2"/>
  <c r="K44" i="2"/>
  <c r="J44" i="2"/>
  <c r="I44" i="2"/>
  <c r="H44" i="2"/>
  <c r="L51" i="1"/>
  <c r="AA43" i="1"/>
  <c r="AA45" i="1" s="1"/>
  <c r="Y43" i="1"/>
  <c r="Y45" i="1" s="1"/>
  <c r="X43" i="1"/>
  <c r="X45" i="1" s="1"/>
  <c r="W43" i="1"/>
  <c r="W45" i="1" s="1"/>
  <c r="V43" i="1"/>
  <c r="V45" i="1" s="1"/>
  <c r="U43" i="1"/>
  <c r="U45" i="1" s="1"/>
  <c r="T43" i="1"/>
  <c r="T45" i="1" s="1"/>
  <c r="S43" i="1"/>
  <c r="S45" i="1" s="1"/>
  <c r="S5" i="2" s="1"/>
  <c r="S43" i="2" s="1"/>
  <c r="S45" i="2" s="1"/>
  <c r="V5" i="3" s="1"/>
  <c r="V42" i="3" s="1"/>
  <c r="R43" i="1"/>
  <c r="R45" i="1" s="1"/>
  <c r="R5" i="2" s="1"/>
  <c r="R43" i="2" s="1"/>
  <c r="R45" i="2" s="1"/>
  <c r="U5" i="3" s="1"/>
  <c r="U42" i="3" s="1"/>
  <c r="Q43" i="1"/>
  <c r="Q45" i="1" s="1"/>
  <c r="Q5" i="2" s="1"/>
  <c r="Q43" i="2" s="1"/>
  <c r="Q45" i="2" s="1"/>
  <c r="T5" i="3" s="1"/>
  <c r="P43" i="1"/>
  <c r="P45" i="1" s="1"/>
  <c r="P5" i="2" s="1"/>
  <c r="P43" i="2" s="1"/>
  <c r="P45" i="2" s="1"/>
  <c r="S5" i="3" s="1"/>
  <c r="S42" i="3" s="1"/>
  <c r="O43" i="1"/>
  <c r="O45" i="1" s="1"/>
  <c r="O5" i="2" s="1"/>
  <c r="O43" i="2" s="1"/>
  <c r="O45" i="2" s="1"/>
  <c r="R5" i="3" s="1"/>
  <c r="R42" i="3" s="1"/>
  <c r="N43" i="1"/>
  <c r="N45" i="1" s="1"/>
  <c r="N5" i="2" s="1"/>
  <c r="N43" i="2" s="1"/>
  <c r="N45" i="2" s="1"/>
  <c r="Q5" i="3" s="1"/>
  <c r="Q42" i="3" s="1"/>
  <c r="M43" i="1"/>
  <c r="M45" i="1" s="1"/>
  <c r="L43" i="1"/>
  <c r="G52" i="1" s="1"/>
  <c r="K43" i="1"/>
  <c r="K45" i="1" s="1"/>
  <c r="J43" i="1"/>
  <c r="J45" i="1" s="1"/>
  <c r="I43" i="1"/>
  <c r="I45" i="1" s="1"/>
  <c r="H43" i="1"/>
  <c r="H45" i="1" s="1"/>
  <c r="T42" i="3" l="1"/>
  <c r="P14" i="6"/>
  <c r="P14" i="8"/>
  <c r="S24" i="6"/>
  <c r="Q5" i="7" s="1"/>
  <c r="S24" i="8"/>
  <c r="E14" i="6"/>
  <c r="E14" i="8"/>
  <c r="I14" i="6"/>
  <c r="I14" i="8"/>
  <c r="M14" i="6"/>
  <c r="M14" i="8"/>
  <c r="D14" i="6"/>
  <c r="D14" i="8"/>
  <c r="B14" i="6"/>
  <c r="B14" i="8"/>
  <c r="F14" i="6"/>
  <c r="F14" i="8"/>
  <c r="J14" i="6"/>
  <c r="J14" i="8"/>
  <c r="N14" i="6"/>
  <c r="N14" i="8"/>
  <c r="U44" i="3"/>
  <c r="U57" i="3" s="1"/>
  <c r="H24" i="8" s="1"/>
  <c r="U65" i="3"/>
  <c r="H14" i="6"/>
  <c r="H14" i="8"/>
  <c r="L14" i="6"/>
  <c r="L14" i="8"/>
  <c r="M5" i="2"/>
  <c r="M43" i="2" s="1"/>
  <c r="M45" i="2" s="1"/>
  <c r="P5" i="3" s="1"/>
  <c r="P42" i="3" s="1"/>
  <c r="M47" i="1"/>
  <c r="T44" i="3"/>
  <c r="T57" i="3" s="1"/>
  <c r="G24" i="8" s="1"/>
  <c r="T65" i="3"/>
  <c r="C14" i="6"/>
  <c r="C14" i="8"/>
  <c r="G14" i="6"/>
  <c r="G14" i="8"/>
  <c r="K14" i="6"/>
  <c r="K14" i="8"/>
  <c r="O14" i="6"/>
  <c r="O14" i="8"/>
  <c r="S44" i="3"/>
  <c r="S57" i="3" s="1"/>
  <c r="S65" i="3"/>
  <c r="Q44" i="3"/>
  <c r="Q57" i="3" s="1"/>
  <c r="D24" i="8" s="1"/>
  <c r="Q65" i="3"/>
  <c r="V44" i="3"/>
  <c r="V57" i="3" s="1"/>
  <c r="V65" i="3"/>
  <c r="R44" i="3"/>
  <c r="R57" i="3" s="1"/>
  <c r="E24" i="8" s="1"/>
  <c r="R65" i="3"/>
  <c r="R26" i="6"/>
  <c r="O47" i="2"/>
  <c r="M63" i="6"/>
  <c r="M74" i="6" s="1"/>
  <c r="AA5" i="2"/>
  <c r="AA43" i="2" s="1"/>
  <c r="AA45" i="2" s="1"/>
  <c r="AD5" i="3" s="1"/>
  <c r="AD42" i="3" s="1"/>
  <c r="AD44" i="3" s="1"/>
  <c r="AA5" i="4" s="1"/>
  <c r="AA43" i="4" s="1"/>
  <c r="P13" i="8" s="1"/>
  <c r="Y5" i="2"/>
  <c r="Y43" i="2" s="1"/>
  <c r="Y45" i="2" s="1"/>
  <c r="AB5" i="3" s="1"/>
  <c r="AB42" i="3" s="1"/>
  <c r="X5" i="2"/>
  <c r="X43" i="2" s="1"/>
  <c r="X45" i="2" s="1"/>
  <c r="AA5" i="3" s="1"/>
  <c r="AA42" i="3" s="1"/>
  <c r="W5" i="2"/>
  <c r="W43" i="2" s="1"/>
  <c r="W45" i="2" s="1"/>
  <c r="Z5" i="3" s="1"/>
  <c r="Z42" i="3" s="1"/>
  <c r="Z44" i="3" s="1"/>
  <c r="V5" i="2"/>
  <c r="V43" i="2" s="1"/>
  <c r="V45" i="2" s="1"/>
  <c r="Y5" i="3" s="1"/>
  <c r="Y42" i="3" s="1"/>
  <c r="Y44" i="3" s="1"/>
  <c r="U5" i="2"/>
  <c r="U43" i="2" s="1"/>
  <c r="U45" i="2" s="1"/>
  <c r="X5" i="3" s="1"/>
  <c r="X42" i="3" s="1"/>
  <c r="X44" i="3" s="1"/>
  <c r="T5" i="2"/>
  <c r="T43" i="2" s="1"/>
  <c r="T45" i="2" s="1"/>
  <c r="W5" i="3" s="1"/>
  <c r="W42" i="3" s="1"/>
  <c r="K5" i="2"/>
  <c r="K43" i="2" s="1"/>
  <c r="K45" i="2" s="1"/>
  <c r="N5" i="3" s="1"/>
  <c r="N42" i="3" s="1"/>
  <c r="N44" i="3" s="1"/>
  <c r="K5" i="4" s="1"/>
  <c r="K43" i="4" s="1"/>
  <c r="K45" i="4" s="1"/>
  <c r="J5" i="2"/>
  <c r="J43" i="2" s="1"/>
  <c r="J45" i="2" s="1"/>
  <c r="M5" i="3" s="1"/>
  <c r="M42" i="3" s="1"/>
  <c r="M44" i="3" s="1"/>
  <c r="J5" i="4" s="1"/>
  <c r="J43" i="4" s="1"/>
  <c r="J45" i="4" s="1"/>
  <c r="I5" i="2"/>
  <c r="I43" i="2" s="1"/>
  <c r="I45" i="2" s="1"/>
  <c r="L5" i="3" s="1"/>
  <c r="L42" i="3" s="1"/>
  <c r="L44" i="3" s="1"/>
  <c r="I5" i="4" s="1"/>
  <c r="I43" i="4" s="1"/>
  <c r="I45" i="4" s="1"/>
  <c r="H5" i="2"/>
  <c r="H43" i="2" s="1"/>
  <c r="H45" i="2" s="1"/>
  <c r="L53" i="1"/>
  <c r="K74" i="6"/>
  <c r="O52" i="3"/>
  <c r="L45" i="1"/>
  <c r="G49" i="4"/>
  <c r="J48" i="3"/>
  <c r="G49" i="2"/>
  <c r="G44" i="1"/>
  <c r="L44" i="1"/>
  <c r="H47" i="1"/>
  <c r="G50" i="1" s="1"/>
  <c r="G51" i="1" s="1"/>
  <c r="G53" i="1" s="1"/>
  <c r="L53" i="2"/>
  <c r="AE5" i="3" l="1"/>
  <c r="AB44" i="3"/>
  <c r="AB65" i="3"/>
  <c r="G55" i="8"/>
  <c r="G26" i="8"/>
  <c r="I55" i="8" s="1"/>
  <c r="G53" i="8"/>
  <c r="E26" i="8"/>
  <c r="I53" i="8" s="1"/>
  <c r="W44" i="3"/>
  <c r="W65" i="3"/>
  <c r="AA44" i="3"/>
  <c r="AA65" i="3"/>
  <c r="G52" i="8"/>
  <c r="D26" i="8"/>
  <c r="I52" i="8" s="1"/>
  <c r="G56" i="8"/>
  <c r="H26" i="8"/>
  <c r="I56" i="8" s="1"/>
  <c r="P44" i="3"/>
  <c r="P57" i="3" s="1"/>
  <c r="C24" i="8" s="1"/>
  <c r="P65" i="3"/>
  <c r="M47" i="2"/>
  <c r="P13" i="6"/>
  <c r="AA45" i="4"/>
  <c r="P10" i="6" s="1"/>
  <c r="Y5" i="4"/>
  <c r="Y43" i="4" s="1"/>
  <c r="AB57" i="3"/>
  <c r="X5" i="4"/>
  <c r="X43" i="4" s="1"/>
  <c r="AA57" i="3"/>
  <c r="Z57" i="3"/>
  <c r="W5" i="4"/>
  <c r="W43" i="4" s="1"/>
  <c r="Y57" i="3"/>
  <c r="V5" i="4"/>
  <c r="V43" i="4" s="1"/>
  <c r="U5" i="4"/>
  <c r="U43" i="4" s="1"/>
  <c r="X57" i="3"/>
  <c r="S5" i="4"/>
  <c r="S43" i="4" s="1"/>
  <c r="H24" i="6"/>
  <c r="H5" i="7" s="1"/>
  <c r="R5" i="4"/>
  <c r="R43" i="4" s="1"/>
  <c r="G24" i="6"/>
  <c r="G5" i="7" s="1"/>
  <c r="Q5" i="4"/>
  <c r="Q43" i="4" s="1"/>
  <c r="P5" i="4"/>
  <c r="P43" i="4" s="1"/>
  <c r="E24" i="6"/>
  <c r="E26" i="6" s="1"/>
  <c r="I55" i="6" s="1"/>
  <c r="O5" i="4"/>
  <c r="O43" i="4" s="1"/>
  <c r="D24" i="6"/>
  <c r="D26" i="6" s="1"/>
  <c r="I53" i="6" s="1"/>
  <c r="N5" i="4"/>
  <c r="N43" i="4" s="1"/>
  <c r="L5" i="2"/>
  <c r="L43" i="2" s="1"/>
  <c r="H47" i="2"/>
  <c r="G50" i="2" s="1"/>
  <c r="G51" i="2" s="1"/>
  <c r="K5" i="3"/>
  <c r="K42" i="3" s="1"/>
  <c r="K44" i="3" s="1"/>
  <c r="H5" i="4" s="1"/>
  <c r="H43" i="4" s="1"/>
  <c r="H45" i="4" s="1"/>
  <c r="H47" i="4" s="1"/>
  <c r="M33" i="8" s="1"/>
  <c r="L55" i="1"/>
  <c r="W57" i="3"/>
  <c r="T5" i="4"/>
  <c r="T43" i="4" s="1"/>
  <c r="G45" i="1"/>
  <c r="J24" i="6" l="1"/>
  <c r="G65" i="6" s="1"/>
  <c r="J24" i="8"/>
  <c r="H13" i="6"/>
  <c r="H13" i="8"/>
  <c r="O13" i="6"/>
  <c r="O13" i="8"/>
  <c r="F13" i="6"/>
  <c r="F13" i="8"/>
  <c r="V45" i="4"/>
  <c r="L10" i="6" s="1"/>
  <c r="L13" i="8"/>
  <c r="N24" i="6"/>
  <c r="G71" i="6" s="1"/>
  <c r="N24" i="8"/>
  <c r="P15" i="6"/>
  <c r="P10" i="8"/>
  <c r="P15" i="8"/>
  <c r="G51" i="8"/>
  <c r="C26" i="8"/>
  <c r="I51" i="8" s="1"/>
  <c r="Q45" i="4"/>
  <c r="G13" i="8"/>
  <c r="S45" i="4"/>
  <c r="I15" i="6" s="1"/>
  <c r="I19" i="6" s="1"/>
  <c r="I13" i="8"/>
  <c r="N13" i="6"/>
  <c r="N13" i="8"/>
  <c r="K13" i="6"/>
  <c r="K13" i="8"/>
  <c r="N45" i="4"/>
  <c r="D13" i="8"/>
  <c r="T45" i="4"/>
  <c r="J10" i="6" s="1"/>
  <c r="J13" i="8"/>
  <c r="O45" i="4"/>
  <c r="E13" i="8"/>
  <c r="K24" i="6"/>
  <c r="K26" i="6" s="1"/>
  <c r="I67" i="6" s="1"/>
  <c r="K24" i="8"/>
  <c r="M13" i="6"/>
  <c r="M13" i="8"/>
  <c r="P46" i="3"/>
  <c r="N26" i="6"/>
  <c r="I71" i="6" s="1"/>
  <c r="G61" i="6"/>
  <c r="G26" i="6"/>
  <c r="I59" i="6" s="1"/>
  <c r="D5" i="7"/>
  <c r="G59" i="6"/>
  <c r="E5" i="7"/>
  <c r="G55" i="6"/>
  <c r="Y45" i="4"/>
  <c r="L13" i="6"/>
  <c r="U45" i="4"/>
  <c r="R45" i="4"/>
  <c r="H26" i="6"/>
  <c r="I61" i="6" s="1"/>
  <c r="P45" i="4"/>
  <c r="E13" i="6"/>
  <c r="D13" i="6"/>
  <c r="G53" i="6"/>
  <c r="K46" i="3"/>
  <c r="J49" i="3" s="1"/>
  <c r="J50" i="3" s="1"/>
  <c r="X45" i="4"/>
  <c r="W45" i="4"/>
  <c r="J13" i="6"/>
  <c r="I13" i="6"/>
  <c r="G13" i="6"/>
  <c r="L45" i="2"/>
  <c r="O5" i="3" s="1"/>
  <c r="O42" i="3" s="1"/>
  <c r="O65" i="3" s="1"/>
  <c r="G52" i="2"/>
  <c r="G53" i="2" s="1"/>
  <c r="L55" i="2" s="1"/>
  <c r="G5" i="2"/>
  <c r="G43" i="2" s="1"/>
  <c r="G15" i="6"/>
  <c r="G19" i="6" s="1"/>
  <c r="M33" i="6"/>
  <c r="G15" i="5"/>
  <c r="G16" i="5" s="1"/>
  <c r="G50" i="4"/>
  <c r="G51" i="4" s="1"/>
  <c r="G67" i="6" l="1"/>
  <c r="J15" i="6"/>
  <c r="J19" i="6" s="1"/>
  <c r="I10" i="6"/>
  <c r="L15" i="6"/>
  <c r="L19" i="6" s="1"/>
  <c r="J26" i="6"/>
  <c r="I65" i="6" s="1"/>
  <c r="J5" i="7"/>
  <c r="K10" i="6"/>
  <c r="K15" i="8"/>
  <c r="K19" i="8" s="1"/>
  <c r="K10" i="8"/>
  <c r="D10" i="8"/>
  <c r="D15" i="8"/>
  <c r="D19" i="8" s="1"/>
  <c r="N26" i="8"/>
  <c r="I61" i="8" s="1"/>
  <c r="G61" i="8"/>
  <c r="G59" i="8"/>
  <c r="K26" i="8"/>
  <c r="I59" i="8" s="1"/>
  <c r="F10" i="6"/>
  <c r="F15" i="8"/>
  <c r="F19" i="8" s="1"/>
  <c r="F10" i="8"/>
  <c r="E15" i="8"/>
  <c r="E19" i="8" s="1"/>
  <c r="E10" i="8"/>
  <c r="G15" i="8"/>
  <c r="G19" i="8" s="1"/>
  <c r="G10" i="8"/>
  <c r="G10" i="6"/>
  <c r="E10" i="6"/>
  <c r="D15" i="6"/>
  <c r="D19" i="6" s="1"/>
  <c r="H10" i="6"/>
  <c r="H10" i="8"/>
  <c r="H15" i="8"/>
  <c r="H19" i="8" s="1"/>
  <c r="J15" i="8"/>
  <c r="J19" i="8" s="1"/>
  <c r="J10" i="8"/>
  <c r="I15" i="8"/>
  <c r="I19" i="8" s="1"/>
  <c r="I10" i="8"/>
  <c r="R24" i="8"/>
  <c r="J26" i="8"/>
  <c r="I58" i="8" s="1"/>
  <c r="G58" i="8"/>
  <c r="M15" i="6"/>
  <c r="M19" i="6" s="1"/>
  <c r="M10" i="8"/>
  <c r="M15" i="8"/>
  <c r="M19" i="8" s="1"/>
  <c r="O10" i="6"/>
  <c r="O15" i="8"/>
  <c r="O19" i="8" s="1"/>
  <c r="O10" i="8"/>
  <c r="E15" i="6"/>
  <c r="E19" i="6" s="1"/>
  <c r="D10" i="6"/>
  <c r="N15" i="6"/>
  <c r="N19" i="6" s="1"/>
  <c r="N15" i="8"/>
  <c r="N19" i="8" s="1"/>
  <c r="N10" i="8"/>
  <c r="K5" i="7"/>
  <c r="N5" i="7"/>
  <c r="L10" i="8"/>
  <c r="L15" i="8"/>
  <c r="L19" i="8" s="1"/>
  <c r="K15" i="6"/>
  <c r="K19" i="6" s="1"/>
  <c r="F15" i="6"/>
  <c r="F19" i="6" s="1"/>
  <c r="H15" i="6"/>
  <c r="H19" i="6" s="1"/>
  <c r="M10" i="6"/>
  <c r="O15" i="6"/>
  <c r="O19" i="6" s="1"/>
  <c r="G45" i="2"/>
  <c r="J5" i="3" s="1"/>
  <c r="J42" i="3" s="1"/>
  <c r="H7" i="7"/>
  <c r="N10" i="6"/>
  <c r="M5" i="4"/>
  <c r="M43" i="4" s="1"/>
  <c r="J51" i="3"/>
  <c r="J52" i="3" s="1"/>
  <c r="O54" i="3" s="1"/>
  <c r="O44" i="3"/>
  <c r="L5" i="4" s="1"/>
  <c r="L43" i="4" s="1"/>
  <c r="B13" i="8" s="1"/>
  <c r="AE57" i="3"/>
  <c r="AF58" i="3" s="1"/>
  <c r="C24" i="6"/>
  <c r="S26" i="8" l="1"/>
  <c r="F74" i="8"/>
  <c r="F75" i="8" s="1"/>
  <c r="F76" i="8" s="1"/>
  <c r="C13" i="6"/>
  <c r="C13" i="8"/>
  <c r="J44" i="3"/>
  <c r="G5" i="4" s="1"/>
  <c r="G43" i="4" s="1"/>
  <c r="M45" i="4"/>
  <c r="B13" i="6"/>
  <c r="L45" i="4"/>
  <c r="C5" i="7"/>
  <c r="G51" i="6"/>
  <c r="C26" i="6"/>
  <c r="I51" i="6" s="1"/>
  <c r="R24" i="6"/>
  <c r="C15" i="6" l="1"/>
  <c r="C19" i="6" s="1"/>
  <c r="C15" i="8"/>
  <c r="C19" i="8" s="1"/>
  <c r="C10" i="8"/>
  <c r="R10" i="8" s="1"/>
  <c r="B15" i="8"/>
  <c r="B10" i="8"/>
  <c r="G45" i="4"/>
  <c r="M47" i="4"/>
  <c r="C10" i="6"/>
  <c r="R10" i="6" s="1"/>
  <c r="B15" i="6"/>
  <c r="B10" i="6"/>
  <c r="S26" i="6"/>
  <c r="F85" i="6"/>
  <c r="F86" i="6" s="1"/>
  <c r="F87" i="6" s="1"/>
  <c r="R5" i="7"/>
  <c r="G52" i="4" l="1"/>
  <c r="G53" i="4" s="1"/>
  <c r="L55" i="4" s="1"/>
  <c r="N33" i="8"/>
  <c r="O33" i="8" s="1"/>
  <c r="O47" i="4"/>
  <c r="G17" i="5"/>
  <c r="G18" i="5" s="1"/>
  <c r="N33" i="6"/>
  <c r="O33" i="6" s="1"/>
</calcChain>
</file>

<file path=xl/comments1.xml><?xml version="1.0" encoding="utf-8"?>
<comments xmlns="http://schemas.openxmlformats.org/spreadsheetml/2006/main">
  <authors>
    <author/>
  </authors>
  <commentList>
    <comment ref="J25" authorId="0">
      <text>
        <r>
          <rPr>
            <b/>
            <sz val="9"/>
            <color rgb="FF000000"/>
            <rFont val="Tahoma"/>
            <family val="2"/>
          </rPr>
          <t xml:space="preserve">brian:
</t>
        </r>
        <r>
          <rPr>
            <sz val="9"/>
            <color rgb="FF000000"/>
            <rFont val="Tahoma"/>
            <family val="2"/>
          </rPr>
          <t>less 3495 cctv and 1845 defib</t>
        </r>
      </text>
    </comment>
    <comment ref="O25" authorId="0">
      <text>
        <r>
          <rPr>
            <b/>
            <sz val="9"/>
            <color rgb="FF000000"/>
            <rFont val="Tahoma"/>
            <family val="2"/>
          </rPr>
          <t xml:space="preserve">brian:
</t>
        </r>
        <r>
          <rPr>
            <sz val="9"/>
            <color rgb="FF000000"/>
            <rFont val="Tahoma"/>
            <family val="2"/>
          </rPr>
          <t>keep hall rental and the 6k will reduce reserves but need to budget for 3350 per year as agreed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J25" authorId="0">
      <text>
        <r>
          <rPr>
            <b/>
            <sz val="9"/>
            <color rgb="FF000000"/>
            <rFont val="Tahoma"/>
            <family val="2"/>
          </rPr>
          <t xml:space="preserve">brian:
</t>
        </r>
        <r>
          <rPr>
            <sz val="9"/>
            <color rgb="FF000000"/>
            <rFont val="Tahoma"/>
            <family val="2"/>
          </rPr>
          <t>less 3495 cctv and 1845 defib</t>
        </r>
      </text>
    </comment>
    <comment ref="O25" authorId="0">
      <text>
        <r>
          <rPr>
            <b/>
            <sz val="9"/>
            <color rgb="FF000000"/>
            <rFont val="Tahoma"/>
            <family val="2"/>
          </rPr>
          <t xml:space="preserve">brian:
</t>
        </r>
        <r>
          <rPr>
            <sz val="9"/>
            <color rgb="FF000000"/>
            <rFont val="Tahoma"/>
            <family val="2"/>
          </rPr>
          <t>keep hall rental and the 6k will reduce reserves but need to budget for 3350 per year as agreed</t>
        </r>
      </text>
    </comment>
  </commentList>
</comments>
</file>

<file path=xl/sharedStrings.xml><?xml version="1.0" encoding="utf-8"?>
<sst xmlns="http://schemas.openxmlformats.org/spreadsheetml/2006/main" count="815" uniqueCount="398">
  <si>
    <t>Receipts</t>
  </si>
  <si>
    <t>Payments</t>
  </si>
  <si>
    <t>Date</t>
  </si>
  <si>
    <t>Invoice</t>
  </si>
  <si>
    <t>Value</t>
  </si>
  <si>
    <t>Cashed</t>
  </si>
  <si>
    <t>Unity A/c</t>
  </si>
  <si>
    <t>Precept</t>
  </si>
  <si>
    <t>Support grant</t>
  </si>
  <si>
    <t>Other</t>
  </si>
  <si>
    <t>VAT</t>
  </si>
  <si>
    <t>Clerk</t>
  </si>
  <si>
    <t>Admin</t>
  </si>
  <si>
    <t>St Michaels</t>
  </si>
  <si>
    <t>RBWM</t>
  </si>
  <si>
    <t>Greens</t>
  </si>
  <si>
    <t>Insurance</t>
  </si>
  <si>
    <t>Youth</t>
  </si>
  <si>
    <t>One off</t>
  </si>
  <si>
    <t>Web</t>
  </si>
  <si>
    <t>hpss</t>
  </si>
  <si>
    <t>Bank charges</t>
  </si>
  <si>
    <t>Audit</t>
  </si>
  <si>
    <t>Champney</t>
  </si>
  <si>
    <t>Vat</t>
  </si>
  <si>
    <t>Opening balances</t>
  </si>
  <si>
    <t>uncleared cheque</t>
  </si>
  <si>
    <t>Church allocation</t>
  </si>
  <si>
    <t>155+20</t>
  </si>
  <si>
    <t>Totals April to June</t>
  </si>
  <si>
    <t>April to June payments</t>
  </si>
  <si>
    <t xml:space="preserve">Cash Book Balance </t>
  </si>
  <si>
    <t>c/f</t>
  </si>
  <si>
    <t>Total receipts</t>
  </si>
  <si>
    <t>Total payments</t>
  </si>
  <si>
    <t>Plus o/s deposits</t>
  </si>
  <si>
    <t>Less uncleared items</t>
  </si>
  <si>
    <t>If not 0.00 needs investigation</t>
  </si>
  <si>
    <t>clerk</t>
  </si>
  <si>
    <t>greens</t>
  </si>
  <si>
    <t>insurance</t>
  </si>
  <si>
    <t>youth</t>
  </si>
  <si>
    <t>web</t>
  </si>
  <si>
    <t>bank charges</t>
  </si>
  <si>
    <t>audit</t>
  </si>
  <si>
    <t>Totals April to September</t>
  </si>
  <si>
    <t>July to September payments</t>
  </si>
  <si>
    <t xml:space="preserve">Plus o/s </t>
  </si>
  <si>
    <t>Difference =</t>
  </si>
  <si>
    <t>GB206953796</t>
  </si>
  <si>
    <t>Totals April to December</t>
  </si>
  <si>
    <t>October to December payments</t>
  </si>
  <si>
    <t>projected spend /3*4</t>
  </si>
  <si>
    <t>adjusted for no more spend</t>
  </si>
  <si>
    <t>Totals April to March (12 mths)</t>
  </si>
  <si>
    <t>January to March payments</t>
  </si>
  <si>
    <t>Cash Book Balance</t>
  </si>
  <si>
    <t>=</t>
  </si>
  <si>
    <t>overspend</t>
  </si>
  <si>
    <t>Horton Parish Council</t>
  </si>
  <si>
    <t>Current a/c bank balance 31 March 20</t>
  </si>
  <si>
    <t>as per bank statement</t>
  </si>
  <si>
    <t xml:space="preserve">Plus: o/s </t>
  </si>
  <si>
    <t xml:space="preserve">chq </t>
  </si>
  <si>
    <t>Agrees cashbook balance 31 March 20</t>
  </si>
  <si>
    <t>Cash Book</t>
  </si>
  <si>
    <t>Plus receipts in year</t>
  </si>
  <si>
    <t>Less payments in year</t>
  </si>
  <si>
    <t>total</t>
  </si>
  <si>
    <t>budget set for 19-20</t>
  </si>
  <si>
    <t>Current Status</t>
  </si>
  <si>
    <t>this line relates to data above</t>
  </si>
  <si>
    <t>new total</t>
  </si>
  <si>
    <t>Suggested budget for 19/20</t>
  </si>
  <si>
    <t>projected end of year spend</t>
  </si>
  <si>
    <t>adjusted projected budget</t>
  </si>
  <si>
    <t>suggested budget for 20/21</t>
  </si>
  <si>
    <t>percentage spend at year end</t>
  </si>
  <si>
    <t>% inc spend over last year</t>
  </si>
  <si>
    <t>suggested budget increase</t>
  </si>
  <si>
    <t>figures less VAT where applicable</t>
  </si>
  <si>
    <t>this is the budget value less known VAT to be used for precept stuff</t>
  </si>
  <si>
    <t>receipts</t>
  </si>
  <si>
    <t>payments</t>
  </si>
  <si>
    <t>YTD surplus</t>
  </si>
  <si>
    <t>total surplus</t>
  </si>
  <si>
    <t>~52K</t>
  </si>
  <si>
    <t>Projects:</t>
  </si>
  <si>
    <t>Champney Hall office estimate</t>
  </si>
  <si>
    <t>80K</t>
  </si>
  <si>
    <t>CCTV Champney Hall</t>
  </si>
  <si>
    <t>7K</t>
  </si>
  <si>
    <t>CCTV village</t>
  </si>
  <si>
    <t>8K</t>
  </si>
  <si>
    <t>Village lampposts</t>
  </si>
  <si>
    <t>5K</t>
  </si>
  <si>
    <t xml:space="preserve">All at current precept rate. </t>
  </si>
  <si>
    <t>RBWM contributions will fall therefore YTD surplus</t>
  </si>
  <si>
    <t>in coming years will reduce significantly.</t>
  </si>
  <si>
    <t>Projected end of year spend</t>
  </si>
  <si>
    <t>Percentage spend at year end</t>
  </si>
  <si>
    <t>Suggested budget for 20/21</t>
  </si>
  <si>
    <t>current precept request</t>
  </si>
  <si>
    <t>comp grant</t>
  </si>
  <si>
    <t>add bank balance of</t>
  </si>
  <si>
    <t>less projected spend</t>
  </si>
  <si>
    <t>equals</t>
  </si>
  <si>
    <t>gives a</t>
  </si>
  <si>
    <t xml:space="preserve">deficit over year </t>
  </si>
  <si>
    <t>Total Budget value</t>
  </si>
  <si>
    <t xml:space="preserve">This gives a precept value of </t>
  </si>
  <si>
    <t>(less compensating grant)</t>
  </si>
  <si>
    <t>This equates to a Band D increase of 34%</t>
  </si>
  <si>
    <t>April19 bank opening value</t>
  </si>
  <si>
    <t>Estimated March 2020 bank closing value</t>
  </si>
  <si>
    <t>This brings us more in line with PC holding values</t>
  </si>
  <si>
    <t>printable sizes</t>
  </si>
  <si>
    <t>FORM A</t>
  </si>
  <si>
    <t>PART A</t>
  </si>
  <si>
    <t>Parish/Town:</t>
  </si>
  <si>
    <t>Horton</t>
  </si>
  <si>
    <t>FORM B</t>
  </si>
  <si>
    <t xml:space="preserve">  </t>
  </si>
  <si>
    <t>Gross Expenditure</t>
  </si>
  <si>
    <t>A</t>
  </si>
  <si>
    <t>Additions to Balances/Reserves</t>
  </si>
  <si>
    <t>Total Gross Expenditure</t>
  </si>
  <si>
    <t>B</t>
  </si>
  <si>
    <t>Tax Base (Band D Equivalents)</t>
  </si>
  <si>
    <t>Gross Income</t>
  </si>
  <si>
    <t>C</t>
  </si>
  <si>
    <t>Precept per Band D Property</t>
  </si>
  <si>
    <t>Use of Balances/Reserves</t>
  </si>
  <si>
    <t>(A Divided by B)</t>
  </si>
  <si>
    <t>PART B</t>
  </si>
  <si>
    <t>NET EXPENDITURE (The Precept)</t>
  </si>
  <si>
    <t>Band</t>
  </si>
  <si>
    <t>Prop'n of Band D Precept</t>
  </si>
  <si>
    <t>Band D Precept (Item C Above)</t>
  </si>
  <si>
    <t>6/9</t>
  </si>
  <si>
    <t>X</t>
  </si>
  <si>
    <t>7/9</t>
  </si>
  <si>
    <t>8/9</t>
  </si>
  <si>
    <t>D</t>
  </si>
  <si>
    <t>9/9</t>
  </si>
  <si>
    <t>E</t>
  </si>
  <si>
    <t>11/9</t>
  </si>
  <si>
    <t>F</t>
  </si>
  <si>
    <t>13/9</t>
  </si>
  <si>
    <t>G</t>
  </si>
  <si>
    <t>15/9</t>
  </si>
  <si>
    <t>of (address)</t>
  </si>
  <si>
    <t>H</t>
  </si>
  <si>
    <t>18/9</t>
  </si>
  <si>
    <t>Signed</t>
  </si>
  <si>
    <t>(Clerk to the Council)</t>
  </si>
  <si>
    <t>Totalling</t>
  </si>
  <si>
    <t>to meet the expenses payable by the Parish/Town Council.</t>
  </si>
  <si>
    <t xml:space="preserve">AUTHORISED at the meeting of the Parish/Town Council held on the </t>
  </si>
  <si>
    <t>Horton PC payments 2020-2021</t>
  </si>
  <si>
    <t>These are from 19/20 and have not been cashed therefore treated as expired.</t>
  </si>
  <si>
    <t>Regular</t>
  </si>
  <si>
    <t>Annual</t>
  </si>
  <si>
    <t>Occasional</t>
  </si>
  <si>
    <t>CLERK</t>
  </si>
  <si>
    <t>ADMIN</t>
  </si>
  <si>
    <t>GREENS</t>
  </si>
  <si>
    <t>BANK CHARGES</t>
  </si>
  <si>
    <t>INSURANCE</t>
  </si>
  <si>
    <t>WEB</t>
  </si>
  <si>
    <t>AUDIT</t>
  </si>
  <si>
    <t>CHAMPNEY</t>
  </si>
  <si>
    <t>ST MICHAELS</t>
  </si>
  <si>
    <t>PROJECTS</t>
  </si>
  <si>
    <t>ONE OFF</t>
  </si>
  <si>
    <t>Unity Bank</t>
  </si>
  <si>
    <t>VAT reclaim</t>
  </si>
  <si>
    <t>ITEM / DESCRIPTION</t>
  </si>
  <si>
    <t>INSURANCE / SUB-SCRIPTIONS</t>
  </si>
  <si>
    <t xml:space="preserve">last cheque number </t>
  </si>
  <si>
    <t>B Hickley salary</t>
  </si>
  <si>
    <t>month 1</t>
  </si>
  <si>
    <t>B Hickley pension backpay</t>
  </si>
  <si>
    <t>Jan-Mar</t>
  </si>
  <si>
    <t>Apr</t>
  </si>
  <si>
    <t>VOID</t>
  </si>
  <si>
    <t>JRB Dog bags</t>
  </si>
  <si>
    <t xml:space="preserve">Garden Designs </t>
  </si>
  <si>
    <t>Parish Council Web (MHP) .dom</t>
  </si>
  <si>
    <t>MyController payroll</t>
  </si>
  <si>
    <t>HMRC</t>
  </si>
  <si>
    <t xml:space="preserve">Royal County Berkshire Pension Fund (Benta April )pension  </t>
  </si>
  <si>
    <t>April</t>
  </si>
  <si>
    <t>RBWM Precept</t>
  </si>
  <si>
    <t>RBWM Equalisat</t>
  </si>
  <si>
    <t>Opening balance 1/4/20</t>
  </si>
  <si>
    <t>Plus: Receipts in year to 30.6.20</t>
  </si>
  <si>
    <t>Less: Payments in year to 30.6.20</t>
  </si>
  <si>
    <t>Combined cashbook balance 30.6.20</t>
  </si>
  <si>
    <t>Agrees cashbook balance 30.6.20</t>
  </si>
  <si>
    <t>001</t>
  </si>
  <si>
    <t>Opening balances (cashbook balance)</t>
  </si>
  <si>
    <t>Chq / online ref</t>
  </si>
  <si>
    <t>B&amp;B Expenses</t>
  </si>
  <si>
    <t>Online payments started here</t>
  </si>
  <si>
    <t>Auditing Solutions - Int. Audit</t>
  </si>
  <si>
    <t>A6420</t>
  </si>
  <si>
    <t>Window Flowers Hanging Baskets</t>
  </si>
  <si>
    <t>B. Hickley Salary</t>
  </si>
  <si>
    <t>Mth 2</t>
  </si>
  <si>
    <t>HMRC NIC/Tax</t>
  </si>
  <si>
    <t>Mth3</t>
  </si>
  <si>
    <t>Berkshire Pension Fund</t>
  </si>
  <si>
    <t>BALC</t>
  </si>
  <si>
    <t>INV-0121</t>
  </si>
  <si>
    <t>VisionICT</t>
  </si>
  <si>
    <t>GB785375777</t>
  </si>
  <si>
    <t>B. Hickley expenses</t>
  </si>
  <si>
    <t>Parish council web (one off)</t>
  </si>
  <si>
    <t>ICO (DD)</t>
  </si>
  <si>
    <t>Bank Charges</t>
  </si>
  <si>
    <t>Plus: Receipts in year to 30.9.20</t>
  </si>
  <si>
    <t>Less: Payments in year to 30.9.20</t>
  </si>
  <si>
    <t>Combined cashbook balance 30.9.20</t>
  </si>
  <si>
    <t>Berkshire Pension</t>
  </si>
  <si>
    <t>QC05</t>
  </si>
  <si>
    <t>Month4</t>
  </si>
  <si>
    <t xml:space="preserve">Month4 </t>
  </si>
  <si>
    <t>Garden Designs</t>
  </si>
  <si>
    <t>June/July</t>
  </si>
  <si>
    <t>B&amp;B Hickley expenses</t>
  </si>
  <si>
    <t>AA Lighting Mem green uplighter</t>
  </si>
  <si>
    <t>Came&amp;Company insurance</t>
  </si>
  <si>
    <t>Viking stationery</t>
  </si>
  <si>
    <t>HMRC income tax</t>
  </si>
  <si>
    <t>B&amp;B Hickley salary</t>
  </si>
  <si>
    <t>LAANC membership</t>
  </si>
  <si>
    <t>Mth4</t>
  </si>
  <si>
    <t>Berkshire Pension Mth 4 error correction</t>
  </si>
  <si>
    <t>Berkshire Pension Mth 5</t>
  </si>
  <si>
    <t>Mth5</t>
  </si>
  <si>
    <t>Mth 5</t>
  </si>
  <si>
    <t>B&amp;B Hickley (vistaprint)</t>
  </si>
  <si>
    <t>GB805015277</t>
  </si>
  <si>
    <t>HMRC VAT refund</t>
  </si>
  <si>
    <t>19-20</t>
  </si>
  <si>
    <t>Agrees cashbook balance 30.9.20</t>
  </si>
  <si>
    <t>Current a/c balance 30 06 20</t>
  </si>
  <si>
    <t>These are from 19/20, 20/21 and have not been cashed therefore treated as expired.</t>
  </si>
  <si>
    <t>cella41</t>
  </si>
  <si>
    <t>Berkshire Pension (chq 590)</t>
  </si>
  <si>
    <t>Apr-Jun A41</t>
  </si>
  <si>
    <t>Plus: Receipts in year to 31.12.20</t>
  </si>
  <si>
    <t>Less: Payments in year to 31.12.20</t>
  </si>
  <si>
    <t>Combined cashbook balance 31.12.20</t>
  </si>
  <si>
    <t>ITEM / DESCRIPTION / PAYEE</t>
  </si>
  <si>
    <t>Invoice no.</t>
  </si>
  <si>
    <t>Online ref code</t>
  </si>
  <si>
    <t>Proposed</t>
  </si>
  <si>
    <t>Seconded</t>
  </si>
  <si>
    <t>Authorised online</t>
  </si>
  <si>
    <t>Paid</t>
  </si>
  <si>
    <t>PlayGround Inspection Co</t>
  </si>
  <si>
    <t>HOR20663</t>
  </si>
  <si>
    <t>Month 6</t>
  </si>
  <si>
    <t>month 6</t>
  </si>
  <si>
    <t>Neil Cole</t>
  </si>
  <si>
    <t>Zoom 40122990</t>
  </si>
  <si>
    <t>Champney Hall Mngmt Cmt</t>
  </si>
  <si>
    <t>7/9/20 Rent</t>
  </si>
  <si>
    <t>7/9/20 partial</t>
  </si>
  <si>
    <t>Current a/c balance 160920</t>
  </si>
  <si>
    <t>mth6</t>
  </si>
  <si>
    <t>B&amp;B Hickley expenses + phone</t>
  </si>
  <si>
    <t>(EE)</t>
  </si>
  <si>
    <t>Swan Radio grant</t>
  </si>
  <si>
    <t>03/A</t>
  </si>
  <si>
    <t>L44 and O47 should match</t>
  </si>
  <si>
    <t xml:space="preserve">Mth2 </t>
  </si>
  <si>
    <t>B &amp; B Hickley</t>
  </si>
  <si>
    <t>M7</t>
  </si>
  <si>
    <t>HMRC re B &amp; B H</t>
  </si>
  <si>
    <t>Vision ICT</t>
  </si>
  <si>
    <t>RBWM re COVID19 signs</t>
  </si>
  <si>
    <t>IC2198809</t>
  </si>
  <si>
    <t>B &amp; B H Re VISTAPRINT: signage and erection kits for PlayPark</t>
  </si>
  <si>
    <t>9406061066
9406204567
9406185028
9406185030
9406185029</t>
  </si>
  <si>
    <t>Neil Cole re ZOOM</t>
  </si>
  <si>
    <t>B &amp; B H Expenses</t>
  </si>
  <si>
    <t>GB208943942</t>
  </si>
  <si>
    <t>Crown Estates</t>
  </si>
  <si>
    <t>Christmas Tree</t>
  </si>
  <si>
    <t>Regular green maintenance</t>
  </si>
  <si>
    <t>Additional &amp; Regular works (lamp cutback, ivy,</t>
  </si>
  <si>
    <t>SAE17</t>
  </si>
  <si>
    <t>#######</t>
  </si>
  <si>
    <t>Re Zoom</t>
  </si>
  <si>
    <t>M8</t>
  </si>
  <si>
    <t>Re B &amp; B Hickley</t>
  </si>
  <si>
    <t>Re B &amp; B Hickley (132.91+807.66)</t>
  </si>
  <si>
    <t>B &amp; B Hickley </t>
  </si>
  <si>
    <t>INV0190</t>
  </si>
  <si>
    <t>PG1A2009293114</t>
  </si>
  <si>
    <t>expenses</t>
  </si>
  <si>
    <t>Window Flowers</t>
  </si>
  <si>
    <t>Wint Hanging baskets</t>
  </si>
  <si>
    <r>
      <t xml:space="preserve">Royal British Legion </t>
    </r>
    <r>
      <rPr>
        <b/>
        <sz val="8"/>
        <rFont val="Arial"/>
        <family val="2"/>
      </rPr>
      <t>CHQ 300606</t>
    </r>
  </si>
  <si>
    <t>Wycombe Wanderers road marshals</t>
  </si>
  <si>
    <t>510898990 14:22,25/11</t>
  </si>
  <si>
    <t>print ink</t>
  </si>
  <si>
    <t>Sec. 137</t>
  </si>
  <si>
    <t>GB442497535</t>
  </si>
  <si>
    <t>comparable q last year</t>
  </si>
  <si>
    <t>total last year</t>
  </si>
  <si>
    <t>difference</t>
  </si>
  <si>
    <t>increase in budget</t>
  </si>
  <si>
    <t>Agrees cashbook balance 31.12.20</t>
  </si>
  <si>
    <t>checksum forl44</t>
  </si>
  <si>
    <t>Actual spend</t>
  </si>
  <si>
    <t>20/21</t>
  </si>
  <si>
    <t>21/22</t>
  </si>
  <si>
    <t>Suggested budget for 21/22</t>
  </si>
  <si>
    <t>Precept for 2021/22</t>
  </si>
  <si>
    <t>Total Gross Income</t>
  </si>
  <si>
    <t>at the beginning of April 2021 the sum of</t>
  </si>
  <si>
    <t>and at the beginning of October 2021 the sum of</t>
  </si>
  <si>
    <t>Day of</t>
  </si>
  <si>
    <t xml:space="preserve">Signed </t>
  </si>
  <si>
    <t>Designation</t>
  </si>
  <si>
    <t>The officer appointed for this purpose</t>
  </si>
  <si>
    <t>Details of Payment Instructions, only complete this section if the bank details have changed.</t>
  </si>
  <si>
    <t>Bank</t>
  </si>
  <si>
    <t>Address</t>
  </si>
  <si>
    <t>Account Name</t>
  </si>
  <si>
    <t>Account No.</t>
  </si>
  <si>
    <t>Sort Code</t>
  </si>
  <si>
    <t>Please return both forms BY EMAIL to:</t>
  </si>
  <si>
    <t>Andrew Vallance</t>
  </si>
  <si>
    <t>Head of Finance &amp; Deputy Section 151 Officer</t>
  </si>
  <si>
    <t>Andrew.Vallance@rbwm.gov.uk</t>
  </si>
  <si>
    <t>Please Copy in:      Sarah.Orme@rbwm.gov.uk</t>
  </si>
  <si>
    <t>Garden Designs Contract</t>
  </si>
  <si>
    <t>SB20203467</t>
  </si>
  <si>
    <t>PKF Littlejohn External Audit</t>
  </si>
  <si>
    <t>GB440498250</t>
  </si>
  <si>
    <t>Neil Cole Zoom for meetings</t>
  </si>
  <si>
    <t>INV56305149</t>
  </si>
  <si>
    <t>B&amp;B Hickley expenses Dec</t>
  </si>
  <si>
    <t>B&amp;B Hickley Salary</t>
  </si>
  <si>
    <t>Dec</t>
  </si>
  <si>
    <t>Current a/c balance 31 Dec 20</t>
  </si>
  <si>
    <t>B Hickley pension</t>
  </si>
  <si>
    <t xml:space="preserve">HMRC </t>
  </si>
  <si>
    <t>INV61771190</t>
  </si>
  <si>
    <t>Revised budget for 21/22</t>
  </si>
  <si>
    <t>PARISH PRECEPT FORM 2021/22 Current Spend</t>
  </si>
  <si>
    <t>PARISH PRECEPT FORM 2021/22  £4,400 from reserves</t>
  </si>
  <si>
    <t>taken from reserves</t>
  </si>
  <si>
    <t>as the precept</t>
  </si>
  <si>
    <t>band D value</t>
  </si>
  <si>
    <t>B Hickley expenses</t>
  </si>
  <si>
    <t>This value VAT claimed 24 Feb 21</t>
  </si>
  <si>
    <t>zoom</t>
  </si>
  <si>
    <t>Month 12</t>
  </si>
  <si>
    <t>Use of home and “petty cash” purchases</t>
  </si>
  <si>
    <t>Wages (132.91 + 807.66)</t>
  </si>
  <si>
    <t>B &amp; B Pension</t>
  </si>
  <si>
    <t>Garden Design</t>
  </si>
  <si>
    <t>Rose bed (extra)</t>
  </si>
  <si>
    <t>New Clean stone cleaner</t>
  </si>
  <si>
    <t>SDN793347</t>
  </si>
  <si>
    <t>Cut back grass verges at Milton Close</t>
  </si>
  <si>
    <t>Reconditioned laptop from Morgan Computers</t>
  </si>
  <si>
    <t>JRB Enterprise</t>
  </si>
  <si>
    <t>Dog glove bags</t>
  </si>
  <si>
    <t>play equip repairs</t>
  </si>
  <si>
    <t>to 31 Dec 20</t>
  </si>
  <si>
    <t>Month 11</t>
  </si>
  <si>
    <t>116719/117016</t>
  </si>
  <si>
    <t>B. Hickley/Universeal</t>
  </si>
  <si>
    <t>B &amp; B Hickley/Morgan</t>
  </si>
  <si>
    <t>Mobile phone top up</t>
  </si>
  <si>
    <t>Zoom</t>
  </si>
  <si>
    <t>Sovereign/Alexanders</t>
  </si>
  <si>
    <t>March</t>
  </si>
  <si>
    <t>regular maintenance</t>
  </si>
  <si>
    <t>Bank reconciliation as at 31st March 2021</t>
  </si>
  <si>
    <t>Combined opening balance 1 April 20</t>
  </si>
  <si>
    <t>B.Hickley/EE/expenses</t>
  </si>
  <si>
    <t>Current a/c balance 29 Mar 21</t>
  </si>
  <si>
    <t>Plus: Receipts in year to 31.3.21</t>
  </si>
  <si>
    <t>Less: Payments in year to 31.3.21</t>
  </si>
  <si>
    <t>Combined cashbook balance 30.3.21</t>
  </si>
  <si>
    <t>Agrees cashbook balance 31.3.21</t>
  </si>
  <si>
    <t>Combined cashbook balance 31.3.21</t>
  </si>
  <si>
    <t>Q2 entry</t>
  </si>
  <si>
    <t>(chq590+571)</t>
  </si>
  <si>
    <t>Bank Charges not inc on 2019-2020 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</si>
</sst>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\-??_-;_-@_-"/>
    <numFmt numFmtId="165" formatCode="_-\£* #,##0_-;&quot;-£&quot;* #,##0_-;_-\£* \-_-;_-@_-"/>
    <numFmt numFmtId="166" formatCode="&quot;£&quot;#,##0.00"/>
  </numFmts>
  <fonts count="47" x14ac:knownFonts="1">
    <font>
      <sz val="11"/>
      <color rgb="FF000000"/>
      <name val="Calibri"/>
      <family val="2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9"/>
      <name val="Arial"/>
      <family val="2"/>
      <charset val="1"/>
    </font>
    <font>
      <b/>
      <sz val="10"/>
      <color rgb="FF80008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FF0000"/>
      <name val="Arial"/>
      <family val="2"/>
    </font>
    <font>
      <sz val="10"/>
      <color rgb="FF000000"/>
      <name val="Calibri"/>
      <family val="2"/>
      <charset val="1"/>
    </font>
    <font>
      <sz val="11"/>
      <name val="Calibri"/>
      <family val="2"/>
      <charset val="1"/>
    </font>
    <font>
      <sz val="8"/>
      <name val="Arial"/>
      <family val="2"/>
    </font>
    <font>
      <sz val="8"/>
      <name val="Calibri"/>
      <family val="2"/>
    </font>
    <font>
      <sz val="7"/>
      <name val="Arial"/>
      <family val="2"/>
      <charset val="1"/>
    </font>
    <font>
      <b/>
      <sz val="8"/>
      <name val="Arial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4"/>
      <name val="Trebuchet MS"/>
      <family val="2"/>
    </font>
    <font>
      <b/>
      <sz val="9"/>
      <name val="Trebuchet MS"/>
      <family val="2"/>
    </font>
    <font>
      <sz val="8"/>
      <name val="Trebuchet MS"/>
      <family val="2"/>
    </font>
    <font>
      <b/>
      <sz val="11"/>
      <color rgb="FFFF0000"/>
      <name val="Trebuchet MS"/>
      <family val="2"/>
    </font>
    <font>
      <sz val="11"/>
      <color rgb="FFFF0000"/>
      <name val="Trebuchet MS"/>
      <family val="2"/>
    </font>
    <font>
      <sz val="10"/>
      <color rgb="FFFF0000"/>
      <name val="Trebuchet MS"/>
      <family val="2"/>
    </font>
    <font>
      <u/>
      <sz val="10"/>
      <color indexed="12"/>
      <name val="Arial"/>
      <family val="2"/>
    </font>
    <font>
      <b/>
      <u/>
      <sz val="11"/>
      <color rgb="FFFF0000"/>
      <name val="Arial"/>
      <family val="2"/>
    </font>
    <font>
      <sz val="9"/>
      <name val="Trebuchet MS"/>
      <family val="2"/>
    </font>
    <font>
      <sz val="10"/>
      <color rgb="FF000000"/>
      <name val="Arial"/>
      <family val="2"/>
    </font>
    <font>
      <sz val="11"/>
      <color rgb="FFC00000"/>
      <name val="Arial"/>
      <family val="2"/>
      <charset val="1"/>
    </font>
    <font>
      <sz val="11"/>
      <color rgb="FFFF0000"/>
      <name val="Arial"/>
      <family val="2"/>
      <charset val="1"/>
    </font>
    <font>
      <sz val="9"/>
      <color rgb="FF000000"/>
      <name val="Arial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rgb="FFFFFF00"/>
        <bgColor rgb="FFFFFF13"/>
      </patternFill>
    </fill>
    <fill>
      <patternFill patternType="solid">
        <fgColor rgb="FFD7E4BD"/>
        <bgColor rgb="FFD9D9D9"/>
      </patternFill>
    </fill>
    <fill>
      <patternFill patternType="solid">
        <fgColor rgb="FFFFFF99"/>
        <bgColor rgb="FFD7E4BD"/>
      </patternFill>
    </fill>
    <fill>
      <patternFill patternType="solid">
        <fgColor rgb="FFFFFF13"/>
        <bgColor rgb="FFFFFF00"/>
      </patternFill>
    </fill>
    <fill>
      <patternFill patternType="solid">
        <fgColor rgb="FFF2DCDB"/>
        <bgColor rgb="FFD9D9D9"/>
      </patternFill>
    </fill>
    <fill>
      <patternFill patternType="solid">
        <fgColor rgb="FFD9D9D9"/>
        <bgColor rgb="FFD7E4BD"/>
      </patternFill>
    </fill>
    <fill>
      <patternFill patternType="solid">
        <fgColor rgb="FFE6B9B8"/>
        <bgColor rgb="FFFFC7CE"/>
      </patternFill>
    </fill>
    <fill>
      <patternFill patternType="solid">
        <fgColor rgb="FFCCFFFF"/>
        <bgColor rgb="FFC6EFCE"/>
      </patternFill>
    </fill>
    <fill>
      <patternFill patternType="solid">
        <fgColor rgb="FFF79646"/>
        <bgColor rgb="FFFF8080"/>
      </patternFill>
    </fill>
    <fill>
      <patternFill patternType="solid">
        <fgColor rgb="FFFFFFFF"/>
        <bgColor rgb="FFCCFFFF"/>
      </patternFill>
    </fill>
    <fill>
      <patternFill patternType="solid">
        <fgColor theme="0"/>
        <bgColor rgb="FF993366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rgb="FFD9D9D9"/>
      </patternFill>
    </fill>
    <fill>
      <patternFill patternType="solid">
        <fgColor theme="3" tint="0.79998168889431442"/>
        <bgColor rgb="FFD9D9D9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rgb="FFF79646"/>
      </patternFill>
    </fill>
    <fill>
      <patternFill patternType="solid">
        <fgColor theme="0"/>
        <bgColor rgb="FFC6EFCE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</fills>
  <borders count="162">
    <border>
      <left/>
      <right/>
      <top/>
      <bottom/>
      <diagonal/>
    </border>
    <border>
      <left style="thick">
        <color auto="1"/>
      </left>
      <right style="dotted">
        <color auto="1"/>
      </right>
      <top style="double">
        <color auto="1"/>
      </top>
      <bottom style="medium">
        <color auto="1"/>
      </bottom>
      <diagonal/>
    </border>
    <border>
      <left style="dotted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 style="double">
        <color auto="1"/>
      </top>
      <bottom style="medium">
        <color auto="1"/>
      </bottom>
      <diagonal/>
    </border>
    <border>
      <left/>
      <right style="thick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ck">
        <color auto="1"/>
      </left>
      <right style="thick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/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 style="thick">
        <color auto="1"/>
      </left>
      <right/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dotted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ck">
        <color auto="1"/>
      </left>
      <right/>
      <top style="medium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ck">
        <color auto="1"/>
      </left>
      <right/>
      <top style="dotted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dotted">
        <color auto="1"/>
      </top>
      <bottom style="thin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thick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dotted">
        <color auto="1"/>
      </top>
      <bottom style="dotted">
        <color auto="1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dotted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rgb="FFFF0000"/>
      </bottom>
      <diagonal/>
    </border>
    <border>
      <left/>
      <right/>
      <top style="dotted">
        <color auto="1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ck">
        <color auto="1"/>
      </left>
      <right/>
      <top style="dotted">
        <color auto="1"/>
      </top>
      <bottom/>
      <diagonal/>
    </border>
    <border>
      <left style="thick">
        <color auto="1"/>
      </left>
      <right style="thick">
        <color auto="1"/>
      </right>
      <top style="dotted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ck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ck">
        <color auto="1"/>
      </left>
      <right style="dotted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ck">
        <color auto="1"/>
      </left>
      <right/>
      <top style="medium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hair">
        <color auto="1"/>
      </left>
      <right style="thin">
        <color auto="1"/>
      </right>
      <top style="dashed">
        <color indexed="64"/>
      </top>
      <bottom style="dash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9" fontId="15" fillId="0" borderId="0" applyBorder="0" applyProtection="0"/>
    <xf numFmtId="0" fontId="2" fillId="0" borderId="0"/>
    <xf numFmtId="0" fontId="40" fillId="0" borderId="0" applyNumberFormat="0" applyFill="0" applyBorder="0" applyAlignment="0" applyProtection="0">
      <alignment vertical="top"/>
      <protection locked="0"/>
    </xf>
  </cellStyleXfs>
  <cellXfs count="756">
    <xf numFmtId="0" fontId="0" fillId="0" borderId="0" xfId="0"/>
    <xf numFmtId="16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" fontId="4" fillId="0" borderId="0" xfId="0" applyNumberFormat="1" applyFont="1" applyAlignment="1">
      <alignment vertical="center"/>
    </xf>
    <xf numFmtId="2" fontId="4" fillId="2" borderId="0" xfId="0" applyNumberFormat="1" applyFont="1" applyFill="1" applyAlignment="1">
      <alignment vertical="center"/>
    </xf>
    <xf numFmtId="2" fontId="3" fillId="2" borderId="0" xfId="0" applyNumberFormat="1" applyFont="1" applyFill="1" applyAlignment="1">
      <alignment vertical="center"/>
    </xf>
    <xf numFmtId="2" fontId="4" fillId="3" borderId="0" xfId="0" applyNumberFormat="1" applyFont="1" applyFill="1" applyAlignment="1">
      <alignment vertical="center"/>
    </xf>
    <xf numFmtId="16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" fontId="5" fillId="0" borderId="4" xfId="0" applyNumberFormat="1" applyFont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16" fontId="6" fillId="0" borderId="1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" fontId="7" fillId="0" borderId="0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vertical="center"/>
    </xf>
    <xf numFmtId="2" fontId="6" fillId="0" borderId="14" xfId="0" applyNumberFormat="1" applyFont="1" applyBorder="1" applyAlignment="1">
      <alignment vertical="center"/>
    </xf>
    <xf numFmtId="2" fontId="6" fillId="0" borderId="15" xfId="0" applyNumberFormat="1" applyFont="1" applyBorder="1" applyAlignment="1">
      <alignment vertical="center"/>
    </xf>
    <xf numFmtId="2" fontId="6" fillId="0" borderId="16" xfId="0" applyNumberFormat="1" applyFont="1" applyBorder="1" applyAlignment="1">
      <alignment vertical="center"/>
    </xf>
    <xf numFmtId="2" fontId="6" fillId="0" borderId="17" xfId="0" applyNumberFormat="1" applyFont="1" applyBorder="1" applyAlignment="1">
      <alignment vertical="center"/>
    </xf>
    <xf numFmtId="16" fontId="2" fillId="0" borderId="18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1" fontId="8" fillId="0" borderId="21" xfId="0" applyNumberFormat="1" applyFont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 vertical="center"/>
    </xf>
    <xf numFmtId="16" fontId="8" fillId="0" borderId="22" xfId="0" applyNumberFormat="1" applyFont="1" applyBorder="1" applyAlignment="1">
      <alignment horizontal="center" vertical="center"/>
    </xf>
    <xf numFmtId="2" fontId="8" fillId="0" borderId="23" xfId="0" applyNumberFormat="1" applyFont="1" applyBorder="1" applyAlignment="1">
      <alignment vertical="center"/>
    </xf>
    <xf numFmtId="2" fontId="3" fillId="0" borderId="21" xfId="0" applyNumberFormat="1" applyFont="1" applyBorder="1" applyAlignment="1">
      <alignment vertical="center"/>
    </xf>
    <xf numFmtId="2" fontId="6" fillId="0" borderId="20" xfId="0" applyNumberFormat="1" applyFont="1" applyBorder="1" applyAlignment="1">
      <alignment vertical="center"/>
    </xf>
    <xf numFmtId="2" fontId="2" fillId="0" borderId="27" xfId="0" applyNumberFormat="1" applyFont="1" applyBorder="1" applyAlignment="1">
      <alignment vertical="center"/>
    </xf>
    <xf numFmtId="2" fontId="2" fillId="0" borderId="20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2" fontId="3" fillId="0" borderId="29" xfId="0" applyNumberFormat="1" applyFont="1" applyBorder="1" applyAlignment="1">
      <alignment vertical="center"/>
    </xf>
    <xf numFmtId="2" fontId="3" fillId="0" borderId="27" xfId="0" applyNumberFormat="1" applyFont="1" applyBorder="1" applyAlignment="1">
      <alignment vertical="center"/>
    </xf>
    <xf numFmtId="2" fontId="6" fillId="0" borderId="30" xfId="0" applyNumberFormat="1" applyFont="1" applyBorder="1" applyAlignment="1">
      <alignment vertical="center"/>
    </xf>
    <xf numFmtId="2" fontId="3" fillId="0" borderId="19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6" fontId="3" fillId="0" borderId="21" xfId="0" applyNumberFormat="1" applyFont="1" applyBorder="1" applyAlignment="1">
      <alignment horizontal="center" vertical="center"/>
    </xf>
    <xf numFmtId="2" fontId="4" fillId="0" borderId="23" xfId="0" applyNumberFormat="1" applyFont="1" applyBorder="1" applyAlignment="1">
      <alignment vertical="center"/>
    </xf>
    <xf numFmtId="16" fontId="6" fillId="0" borderId="18" xfId="0" applyNumberFormat="1" applyFont="1" applyBorder="1" applyAlignment="1">
      <alignment horizontal="center" vertical="center"/>
    </xf>
    <xf numFmtId="2" fontId="8" fillId="0" borderId="21" xfId="0" applyNumberFormat="1" applyFont="1" applyBorder="1" applyAlignment="1">
      <alignment vertical="center"/>
    </xf>
    <xf numFmtId="2" fontId="3" fillId="0" borderId="23" xfId="0" applyNumberFormat="1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16" fontId="8" fillId="0" borderId="21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vertical="center"/>
    </xf>
    <xf numFmtId="2" fontId="2" fillId="0" borderId="30" xfId="0" applyNumberFormat="1" applyFont="1" applyBorder="1" applyAlignment="1">
      <alignment vertical="center"/>
    </xf>
    <xf numFmtId="2" fontId="2" fillId="0" borderId="21" xfId="0" applyNumberFormat="1" applyFont="1" applyBorder="1" applyAlignment="1">
      <alignment vertical="center"/>
    </xf>
    <xf numFmtId="2" fontId="2" fillId="0" borderId="23" xfId="0" applyNumberFormat="1" applyFont="1" applyBorder="1" applyAlignment="1">
      <alignment vertical="center"/>
    </xf>
    <xf numFmtId="2" fontId="2" fillId="0" borderId="32" xfId="0" applyNumberFormat="1" applyFont="1" applyBorder="1" applyAlignment="1">
      <alignment vertical="center"/>
    </xf>
    <xf numFmtId="2" fontId="8" fillId="0" borderId="21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20" xfId="0" applyFont="1" applyBorder="1" applyAlignment="1">
      <alignment horizontal="center" vertical="center"/>
    </xf>
    <xf numFmtId="2" fontId="6" fillId="4" borderId="0" xfId="0" applyNumberFormat="1" applyFont="1" applyFill="1" applyBorder="1" applyAlignment="1">
      <alignment vertical="center"/>
    </xf>
    <xf numFmtId="2" fontId="6" fillId="5" borderId="34" xfId="0" applyNumberFormat="1" applyFont="1" applyFill="1" applyBorder="1" applyAlignment="1">
      <alignment vertical="center"/>
    </xf>
    <xf numFmtId="2" fontId="6" fillId="5" borderId="35" xfId="0" applyNumberFormat="1" applyFont="1" applyFill="1" applyBorder="1" applyAlignment="1">
      <alignment vertical="center"/>
    </xf>
    <xf numFmtId="2" fontId="6" fillId="5" borderId="36" xfId="0" applyNumberFormat="1" applyFont="1" applyFill="1" applyBorder="1" applyAlignment="1">
      <alignment vertical="center"/>
    </xf>
    <xf numFmtId="16" fontId="6" fillId="0" borderId="1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" fontId="6" fillId="0" borderId="0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vertical="center"/>
    </xf>
    <xf numFmtId="2" fontId="6" fillId="6" borderId="38" xfId="0" applyNumberFormat="1" applyFont="1" applyFill="1" applyBorder="1" applyAlignment="1">
      <alignment vertical="center"/>
    </xf>
    <xf numFmtId="2" fontId="6" fillId="7" borderId="40" xfId="0" applyNumberFormat="1" applyFont="1" applyFill="1" applyBorder="1" applyAlignment="1">
      <alignment vertical="center"/>
    </xf>
    <xf numFmtId="16" fontId="6" fillId="9" borderId="43" xfId="0" applyNumberFormat="1" applyFont="1" applyFill="1" applyBorder="1" applyAlignment="1">
      <alignment horizontal="center" vertical="center"/>
    </xf>
    <xf numFmtId="2" fontId="6" fillId="9" borderId="44" xfId="0" applyNumberFormat="1" applyFont="1" applyFill="1" applyBorder="1" applyAlignment="1">
      <alignment vertical="center"/>
    </xf>
    <xf numFmtId="0" fontId="6" fillId="9" borderId="45" xfId="0" applyFont="1" applyFill="1" applyBorder="1" applyAlignment="1">
      <alignment horizontal="center" vertical="center"/>
    </xf>
    <xf numFmtId="1" fontId="6" fillId="9" borderId="44" xfId="0" applyNumberFormat="1" applyFont="1" applyFill="1" applyBorder="1" applyAlignment="1">
      <alignment horizontal="center" vertical="center"/>
    </xf>
    <xf numFmtId="164" fontId="6" fillId="9" borderId="44" xfId="0" applyNumberFormat="1" applyFont="1" applyFill="1" applyBorder="1" applyAlignment="1">
      <alignment horizontal="center" vertical="center"/>
    </xf>
    <xf numFmtId="16" fontId="6" fillId="9" borderId="44" xfId="0" applyNumberFormat="1" applyFont="1" applyFill="1" applyBorder="1" applyAlignment="1">
      <alignment horizontal="center" vertical="center"/>
    </xf>
    <xf numFmtId="2" fontId="6" fillId="9" borderId="46" xfId="0" applyNumberFormat="1" applyFont="1" applyFill="1" applyBorder="1" applyAlignment="1">
      <alignment vertical="center"/>
    </xf>
    <xf numFmtId="2" fontId="6" fillId="9" borderId="47" xfId="0" applyNumberFormat="1" applyFont="1" applyFill="1" applyBorder="1" applyAlignment="1">
      <alignment vertical="center"/>
    </xf>
    <xf numFmtId="2" fontId="6" fillId="9" borderId="45" xfId="0" applyNumberFormat="1" applyFont="1" applyFill="1" applyBorder="1" applyAlignment="1">
      <alignment vertical="center"/>
    </xf>
    <xf numFmtId="2" fontId="6" fillId="9" borderId="48" xfId="0" applyNumberFormat="1" applyFont="1" applyFill="1" applyBorder="1" applyAlignment="1">
      <alignment vertical="center"/>
    </xf>
    <xf numFmtId="2" fontId="6" fillId="9" borderId="49" xfId="0" applyNumberFormat="1" applyFont="1" applyFill="1" applyBorder="1" applyAlignment="1">
      <alignment vertical="center"/>
    </xf>
    <xf numFmtId="16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" fontId="4" fillId="0" borderId="0" xfId="0" applyNumberFormat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4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" fontId="3" fillId="0" borderId="0" xfId="0" applyNumberFormat="1" applyFont="1" applyAlignment="1">
      <alignment vertical="center"/>
    </xf>
    <xf numFmtId="2" fontId="6" fillId="0" borderId="33" xfId="0" applyNumberFormat="1" applyFont="1" applyBorder="1" applyAlignment="1">
      <alignment vertical="center"/>
    </xf>
    <xf numFmtId="2" fontId="3" fillId="0" borderId="33" xfId="0" applyNumberFormat="1" applyFont="1" applyBorder="1" applyAlignment="1">
      <alignment vertical="center"/>
    </xf>
    <xf numFmtId="2" fontId="4" fillId="0" borderId="0" xfId="0" applyNumberFormat="1" applyFont="1" applyAlignment="1">
      <alignment vertical="center"/>
    </xf>
    <xf numFmtId="2" fontId="4" fillId="0" borderId="50" xfId="0" applyNumberFormat="1" applyFont="1" applyBorder="1" applyAlignment="1">
      <alignment vertical="center"/>
    </xf>
    <xf numFmtId="16" fontId="3" fillId="0" borderId="0" xfId="0" applyNumberFormat="1" applyFont="1"/>
    <xf numFmtId="2" fontId="3" fillId="0" borderId="0" xfId="0" applyNumberFormat="1" applyFont="1"/>
    <xf numFmtId="1" fontId="3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1" fontId="3" fillId="0" borderId="0" xfId="0" applyNumberFormat="1" applyFont="1"/>
    <xf numFmtId="0" fontId="3" fillId="0" borderId="0" xfId="0" applyFont="1"/>
    <xf numFmtId="16" fontId="4" fillId="0" borderId="0" xfId="0" applyNumberFormat="1" applyFont="1"/>
    <xf numFmtId="2" fontId="4" fillId="2" borderId="0" xfId="0" applyNumberFormat="1" applyFont="1" applyFill="1"/>
    <xf numFmtId="2" fontId="3" fillId="2" borderId="0" xfId="0" applyNumberFormat="1" applyFont="1" applyFill="1"/>
    <xf numFmtId="2" fontId="4" fillId="3" borderId="0" xfId="0" applyNumberFormat="1" applyFont="1" applyFill="1"/>
    <xf numFmtId="2" fontId="3" fillId="3" borderId="0" xfId="0" applyNumberFormat="1" applyFont="1" applyFill="1"/>
    <xf numFmtId="16" fontId="2" fillId="0" borderId="18" xfId="0" applyNumberFormat="1" applyFont="1" applyBorder="1" applyAlignment="1">
      <alignment horizontal="right"/>
    </xf>
    <xf numFmtId="2" fontId="8" fillId="0" borderId="21" xfId="0" applyNumberFormat="1" applyFont="1" applyBorder="1"/>
    <xf numFmtId="1" fontId="2" fillId="0" borderId="20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1" fontId="8" fillId="0" borderId="21" xfId="0" applyNumberFormat="1" applyFont="1" applyBorder="1" applyAlignment="1">
      <alignment horizontal="center"/>
    </xf>
    <xf numFmtId="2" fontId="2" fillId="0" borderId="29" xfId="0" applyNumberFormat="1" applyFont="1" applyBorder="1"/>
    <xf numFmtId="2" fontId="2" fillId="0" borderId="30" xfId="0" applyNumberFormat="1" applyFont="1" applyBorder="1"/>
    <xf numFmtId="2" fontId="2" fillId="0" borderId="20" xfId="0" applyNumberFormat="1" applyFont="1" applyBorder="1"/>
    <xf numFmtId="2" fontId="2" fillId="0" borderId="21" xfId="0" applyNumberFormat="1" applyFont="1" applyBorder="1"/>
    <xf numFmtId="2" fontId="2" fillId="0" borderId="23" xfId="0" applyNumberFormat="1" applyFont="1" applyBorder="1"/>
    <xf numFmtId="2" fontId="2" fillId="0" borderId="27" xfId="0" applyNumberFormat="1" applyFont="1" applyBorder="1"/>
    <xf numFmtId="2" fontId="2" fillId="0" borderId="32" xfId="0" applyNumberFormat="1" applyFont="1" applyBorder="1"/>
    <xf numFmtId="16" fontId="8" fillId="0" borderId="21" xfId="0" applyNumberFormat="1" applyFont="1" applyBorder="1" applyAlignment="1">
      <alignment horizontal="center"/>
    </xf>
    <xf numFmtId="0" fontId="3" fillId="0" borderId="0" xfId="0" applyFont="1"/>
    <xf numFmtId="0" fontId="11" fillId="0" borderId="0" xfId="0" applyFont="1"/>
    <xf numFmtId="2" fontId="6" fillId="0" borderId="27" xfId="0" applyNumberFormat="1" applyFont="1" applyBorder="1"/>
    <xf numFmtId="2" fontId="6" fillId="0" borderId="20" xfId="0" applyNumberFormat="1" applyFont="1" applyBorder="1"/>
    <xf numFmtId="2" fontId="6" fillId="0" borderId="32" xfId="0" applyNumberFormat="1" applyFont="1" applyBorder="1"/>
    <xf numFmtId="16" fontId="2" fillId="0" borderId="18" xfId="0" applyNumberFormat="1" applyFont="1" applyBorder="1"/>
    <xf numFmtId="16" fontId="2" fillId="0" borderId="51" xfId="0" applyNumberFormat="1" applyFont="1" applyBorder="1"/>
    <xf numFmtId="2" fontId="2" fillId="0" borderId="52" xfId="0" applyNumberFormat="1" applyFont="1" applyBorder="1"/>
    <xf numFmtId="1" fontId="2" fillId="0" borderId="52" xfId="0" applyNumberFormat="1" applyFont="1" applyBorder="1" applyAlignment="1">
      <alignment horizontal="center"/>
    </xf>
    <xf numFmtId="16" fontId="2" fillId="0" borderId="52" xfId="0" applyNumberFormat="1" applyFont="1" applyBorder="1" applyAlignment="1">
      <alignment horizontal="center"/>
    </xf>
    <xf numFmtId="2" fontId="2" fillId="0" borderId="54" xfId="0" applyNumberFormat="1" applyFont="1" applyBorder="1" applyAlignment="1">
      <alignment horizontal="right"/>
    </xf>
    <xf numFmtId="2" fontId="2" fillId="0" borderId="55" xfId="0" applyNumberFormat="1" applyFont="1" applyBorder="1"/>
    <xf numFmtId="2" fontId="2" fillId="0" borderId="53" xfId="0" applyNumberFormat="1" applyFont="1" applyBorder="1"/>
    <xf numFmtId="2" fontId="2" fillId="0" borderId="56" xfId="0" applyNumberFormat="1" applyFont="1" applyBorder="1"/>
    <xf numFmtId="16" fontId="6" fillId="0" borderId="10" xfId="0" applyNumberFormat="1" applyFont="1" applyBorder="1" applyAlignment="1">
      <alignment horizontal="right" vertical="center"/>
    </xf>
    <xf numFmtId="16" fontId="6" fillId="9" borderId="43" xfId="0" applyNumberFormat="1" applyFont="1" applyFill="1" applyBorder="1" applyAlignment="1">
      <alignment horizontal="right" vertical="center"/>
    </xf>
    <xf numFmtId="1" fontId="6" fillId="9" borderId="45" xfId="0" applyNumberFormat="1" applyFont="1" applyFill="1" applyBorder="1" applyAlignment="1">
      <alignment horizontal="center" vertical="center"/>
    </xf>
    <xf numFmtId="2" fontId="6" fillId="9" borderId="44" xfId="0" applyNumberFormat="1" applyFont="1" applyFill="1" applyBorder="1" applyAlignment="1">
      <alignment horizontal="center" vertical="center"/>
    </xf>
    <xf numFmtId="16" fontId="6" fillId="0" borderId="0" xfId="0" applyNumberFormat="1" applyFont="1"/>
    <xf numFmtId="2" fontId="6" fillId="0" borderId="0" xfId="0" applyNumberFormat="1" applyFont="1"/>
    <xf numFmtId="1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" fontId="6" fillId="0" borderId="0" xfId="0" applyNumberFormat="1" applyFont="1"/>
    <xf numFmtId="0" fontId="4" fillId="0" borderId="0" xfId="0" applyFont="1"/>
    <xf numFmtId="1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1" fontId="4" fillId="0" borderId="0" xfId="0" applyNumberFormat="1" applyFont="1"/>
    <xf numFmtId="2" fontId="6" fillId="0" borderId="0" xfId="2" applyNumberFormat="1" applyFont="1"/>
    <xf numFmtId="2" fontId="2" fillId="0" borderId="0" xfId="0" applyNumberFormat="1" applyFont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10" borderId="0" xfId="0" applyNumberFormat="1" applyFont="1" applyFill="1"/>
    <xf numFmtId="1" fontId="3" fillId="10" borderId="0" xfId="0" applyNumberFormat="1" applyFont="1" applyFill="1"/>
    <xf numFmtId="2" fontId="6" fillId="0" borderId="33" xfId="0" applyNumberFormat="1" applyFont="1" applyBorder="1"/>
    <xf numFmtId="1" fontId="3" fillId="0" borderId="0" xfId="0" applyNumberFormat="1" applyFont="1" applyAlignment="1">
      <alignment horizontal="left"/>
    </xf>
    <xf numFmtId="2" fontId="3" fillId="0" borderId="33" xfId="0" applyNumberFormat="1" applyFont="1" applyBorder="1"/>
    <xf numFmtId="2" fontId="4" fillId="0" borderId="0" xfId="0" applyNumberFormat="1" applyFont="1"/>
    <xf numFmtId="2" fontId="4" fillId="0" borderId="50" xfId="0" applyNumberFormat="1" applyFont="1" applyBorder="1"/>
    <xf numFmtId="0" fontId="3" fillId="11" borderId="0" xfId="0" applyFont="1" applyFill="1"/>
    <xf numFmtId="0" fontId="6" fillId="9" borderId="44" xfId="0" applyFont="1" applyFill="1" applyBorder="1" applyAlignment="1">
      <alignment horizontal="center" vertical="center"/>
    </xf>
    <xf numFmtId="0" fontId="6" fillId="0" borderId="0" xfId="0" applyFont="1"/>
    <xf numFmtId="2" fontId="4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16" fontId="2" fillId="0" borderId="22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right"/>
    </xf>
    <xf numFmtId="2" fontId="2" fillId="0" borderId="22" xfId="0" applyNumberFormat="1" applyFont="1" applyBorder="1"/>
    <xf numFmtId="2" fontId="2" fillId="0" borderId="58" xfId="0" applyNumberFormat="1" applyFont="1" applyBorder="1"/>
    <xf numFmtId="2" fontId="2" fillId="0" borderId="56" xfId="0" applyNumberFormat="1" applyFont="1" applyBorder="1" applyAlignment="1">
      <alignment horizontal="right"/>
    </xf>
    <xf numFmtId="2" fontId="2" fillId="0" borderId="60" xfId="0" applyNumberFormat="1" applyFont="1" applyBorder="1"/>
    <xf numFmtId="2" fontId="2" fillId="0" borderId="54" xfId="0" applyNumberFormat="1" applyFont="1" applyBorder="1"/>
    <xf numFmtId="2" fontId="2" fillId="0" borderId="61" xfId="0" applyNumberFormat="1" applyFont="1" applyBorder="1"/>
    <xf numFmtId="2" fontId="2" fillId="0" borderId="62" xfId="0" applyNumberFormat="1" applyFont="1" applyBorder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6" fillId="0" borderId="0" xfId="2" applyNumberFormat="1" applyFont="1" applyAlignment="1">
      <alignment horizontal="right"/>
    </xf>
    <xf numFmtId="0" fontId="2" fillId="0" borderId="0" xfId="0" applyFont="1" applyAlignment="1">
      <alignment horizontal="center"/>
    </xf>
    <xf numFmtId="2" fontId="4" fillId="0" borderId="33" xfId="0" applyNumberFormat="1" applyFont="1" applyBorder="1"/>
    <xf numFmtId="2" fontId="4" fillId="0" borderId="0" xfId="0" applyNumberFormat="1" applyFont="1" applyBorder="1"/>
    <xf numFmtId="2" fontId="2" fillId="0" borderId="33" xfId="0" applyNumberFormat="1" applyFont="1" applyBorder="1"/>
    <xf numFmtId="2" fontId="3" fillId="0" borderId="0" xfId="0" applyNumberFormat="1" applyFont="1"/>
    <xf numFmtId="2" fontId="5" fillId="0" borderId="35" xfId="0" applyNumberFormat="1" applyFont="1" applyBorder="1" applyAlignment="1">
      <alignment horizontal="center" vertical="center" wrapText="1"/>
    </xf>
    <xf numFmtId="4" fontId="4" fillId="0" borderId="35" xfId="0" applyNumberFormat="1" applyFont="1" applyBorder="1" applyAlignment="1">
      <alignment horizontal="center" vertical="center"/>
    </xf>
    <xf numFmtId="4" fontId="4" fillId="0" borderId="35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2" fontId="6" fillId="0" borderId="35" xfId="0" applyNumberFormat="1" applyFont="1" applyBorder="1"/>
    <xf numFmtId="2" fontId="0" fillId="0" borderId="0" xfId="0" applyNumberFormat="1"/>
    <xf numFmtId="0" fontId="1" fillId="0" borderId="0" xfId="2" applyFont="1"/>
    <xf numFmtId="0" fontId="0" fillId="0" borderId="0" xfId="0" applyFont="1"/>
    <xf numFmtId="1" fontId="0" fillId="0" borderId="0" xfId="0" applyNumberFormat="1" applyFont="1"/>
    <xf numFmtId="9" fontId="0" fillId="0" borderId="0" xfId="0" applyNumberFormat="1" applyFont="1"/>
    <xf numFmtId="9" fontId="0" fillId="0" borderId="0" xfId="1" applyFont="1" applyBorder="1" applyAlignment="1" applyProtection="1"/>
    <xf numFmtId="2" fontId="0" fillId="0" borderId="0" xfId="1" applyNumberFormat="1" applyFont="1" applyBorder="1" applyAlignment="1" applyProtection="1"/>
    <xf numFmtId="0" fontId="0" fillId="0" borderId="63" xfId="0" applyFont="1" applyBorder="1" applyAlignment="1">
      <alignment horizontal="center"/>
    </xf>
    <xf numFmtId="0" fontId="0" fillId="0" borderId="64" xfId="0" applyFont="1" applyBorder="1" applyAlignment="1">
      <alignment horizontal="center"/>
    </xf>
    <xf numFmtId="0" fontId="0" fillId="0" borderId="64" xfId="0" applyFont="1" applyBorder="1" applyAlignment="1">
      <alignment horizontal="left"/>
    </xf>
    <xf numFmtId="0" fontId="0" fillId="0" borderId="65" xfId="0" applyBorder="1"/>
    <xf numFmtId="1" fontId="0" fillId="0" borderId="66" xfId="0" applyNumberFormat="1" applyBorder="1"/>
    <xf numFmtId="1" fontId="0" fillId="0" borderId="0" xfId="0" applyNumberFormat="1" applyBorder="1"/>
    <xf numFmtId="0" fontId="0" fillId="0" borderId="0" xfId="0" applyFont="1" applyBorder="1"/>
    <xf numFmtId="0" fontId="0" fillId="0" borderId="67" xfId="0" applyBorder="1"/>
    <xf numFmtId="0" fontId="0" fillId="0" borderId="66" xfId="0" applyFont="1" applyBorder="1"/>
    <xf numFmtId="0" fontId="0" fillId="0" borderId="0" xfId="0" applyFont="1" applyBorder="1"/>
    <xf numFmtId="0" fontId="0" fillId="0" borderId="68" xfId="0" applyBorder="1"/>
    <xf numFmtId="0" fontId="0" fillId="0" borderId="39" xfId="0" applyBorder="1"/>
    <xf numFmtId="0" fontId="0" fillId="0" borderId="69" xfId="0" applyBorder="1"/>
    <xf numFmtId="0" fontId="12" fillId="0" borderId="0" xfId="0" applyFont="1" applyAlignment="1">
      <alignment wrapText="1"/>
    </xf>
    <xf numFmtId="1" fontId="0" fillId="0" borderId="0" xfId="0" applyNumberFormat="1"/>
    <xf numFmtId="9" fontId="0" fillId="0" borderId="0" xfId="0" applyNumberFormat="1"/>
    <xf numFmtId="4" fontId="4" fillId="0" borderId="0" xfId="0" applyNumberFormat="1" applyFont="1" applyBorder="1" applyAlignment="1">
      <alignment horizontal="center" vertical="center"/>
    </xf>
    <xf numFmtId="1" fontId="0" fillId="0" borderId="35" xfId="0" applyNumberFormat="1" applyBorder="1"/>
    <xf numFmtId="165" fontId="0" fillId="0" borderId="0" xfId="0" applyNumberFormat="1"/>
    <xf numFmtId="0" fontId="0" fillId="0" borderId="0" xfId="0"/>
    <xf numFmtId="0" fontId="0" fillId="0" borderId="35" xfId="0" applyBorder="1" applyAlignment="1">
      <alignment horizontal="center"/>
    </xf>
    <xf numFmtId="1" fontId="0" fillId="0" borderId="35" xfId="0" applyNumberFormat="1" applyBorder="1" applyAlignment="1">
      <alignment horizontal="center"/>
    </xf>
    <xf numFmtId="2" fontId="3" fillId="0" borderId="27" xfId="0" applyNumberFormat="1" applyFont="1" applyBorder="1"/>
    <xf numFmtId="2" fontId="3" fillId="0" borderId="23" xfId="0" applyNumberFormat="1" applyFont="1" applyBorder="1"/>
    <xf numFmtId="2" fontId="3" fillId="0" borderId="29" xfId="0" applyNumberFormat="1" applyFont="1" applyBorder="1"/>
    <xf numFmtId="1" fontId="8" fillId="0" borderId="20" xfId="0" applyNumberFormat="1" applyFont="1" applyBorder="1" applyAlignment="1">
      <alignment horizontal="center"/>
    </xf>
    <xf numFmtId="2" fontId="8" fillId="0" borderId="29" xfId="0" applyNumberFormat="1" applyFont="1" applyBorder="1"/>
    <xf numFmtId="2" fontId="8" fillId="0" borderId="30" xfId="0" applyNumberFormat="1" applyFont="1" applyBorder="1"/>
    <xf numFmtId="2" fontId="8" fillId="0" borderId="20" xfId="0" applyNumberFormat="1" applyFont="1" applyBorder="1"/>
    <xf numFmtId="2" fontId="8" fillId="0" borderId="23" xfId="0" applyNumberFormat="1" applyFont="1" applyBorder="1"/>
    <xf numFmtId="2" fontId="8" fillId="0" borderId="27" xfId="0" applyNumberFormat="1" applyFont="1" applyBorder="1"/>
    <xf numFmtId="2" fontId="8" fillId="0" borderId="32" xfId="0" applyNumberFormat="1" applyFont="1" applyBorder="1"/>
    <xf numFmtId="2" fontId="8" fillId="11" borderId="20" xfId="0" applyNumberFormat="1" applyFont="1" applyFill="1" applyBorder="1"/>
    <xf numFmtId="2" fontId="8" fillId="11" borderId="32" xfId="0" applyNumberFormat="1" applyFont="1" applyFill="1" applyBorder="1"/>
    <xf numFmtId="16" fontId="8" fillId="0" borderId="18" xfId="0" applyNumberFormat="1" applyFont="1" applyBorder="1"/>
    <xf numFmtId="16" fontId="16" fillId="12" borderId="18" xfId="0" applyNumberFormat="1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7" fillId="12" borderId="20" xfId="0" applyFont="1" applyFill="1" applyBorder="1" applyAlignment="1">
      <alignment vertical="center"/>
    </xf>
    <xf numFmtId="0" fontId="17" fillId="12" borderId="23" xfId="0" applyFont="1" applyFill="1" applyBorder="1" applyAlignment="1">
      <alignment vertical="center"/>
    </xf>
    <xf numFmtId="2" fontId="17" fillId="12" borderId="30" xfId="0" applyNumberFormat="1" applyFont="1" applyFill="1" applyBorder="1" applyAlignment="1">
      <alignment vertical="center"/>
    </xf>
    <xf numFmtId="2" fontId="17" fillId="12" borderId="20" xfId="0" applyNumberFormat="1" applyFont="1" applyFill="1" applyBorder="1" applyAlignment="1">
      <alignment vertical="center"/>
    </xf>
    <xf numFmtId="2" fontId="16" fillId="12" borderId="27" xfId="0" applyNumberFormat="1" applyFont="1" applyFill="1" applyBorder="1" applyAlignment="1">
      <alignment vertical="center"/>
    </xf>
    <xf numFmtId="2" fontId="16" fillId="12" borderId="20" xfId="0" applyNumberFormat="1" applyFont="1" applyFill="1" applyBorder="1" applyAlignment="1">
      <alignment vertical="center"/>
    </xf>
    <xf numFmtId="0" fontId="17" fillId="12" borderId="0" xfId="0" applyFont="1" applyFill="1" applyAlignment="1">
      <alignment vertical="center"/>
    </xf>
    <xf numFmtId="16" fontId="2" fillId="0" borderId="18" xfId="0" applyNumberFormat="1" applyFont="1" applyFill="1" applyBorder="1" applyAlignment="1">
      <alignment horizontal="center" vertical="center"/>
    </xf>
    <xf numFmtId="2" fontId="8" fillId="0" borderId="21" xfId="0" applyNumberFormat="1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center" vertical="center"/>
    </xf>
    <xf numFmtId="1" fontId="8" fillId="0" borderId="21" xfId="0" applyNumberFormat="1" applyFont="1" applyFill="1" applyBorder="1" applyAlignment="1">
      <alignment horizontal="center" vertical="center"/>
    </xf>
    <xf numFmtId="16" fontId="8" fillId="0" borderId="21" xfId="0" applyNumberFormat="1" applyFont="1" applyFill="1" applyBorder="1" applyAlignment="1">
      <alignment horizontal="center" vertical="center"/>
    </xf>
    <xf numFmtId="2" fontId="2" fillId="0" borderId="29" xfId="0" applyNumberFormat="1" applyFont="1" applyFill="1" applyBorder="1" applyAlignment="1">
      <alignment vertical="center"/>
    </xf>
    <xf numFmtId="2" fontId="2" fillId="0" borderId="30" xfId="0" applyNumberFormat="1" applyFont="1" applyFill="1" applyBorder="1" applyAlignment="1">
      <alignment vertical="center"/>
    </xf>
    <xf numFmtId="2" fontId="2" fillId="0" borderId="20" xfId="0" applyNumberFormat="1" applyFont="1" applyFill="1" applyBorder="1" applyAlignment="1">
      <alignment vertical="center"/>
    </xf>
    <xf numFmtId="2" fontId="2" fillId="0" borderId="21" xfId="0" applyNumberFormat="1" applyFont="1" applyFill="1" applyBorder="1" applyAlignment="1">
      <alignment vertical="center"/>
    </xf>
    <xf numFmtId="2" fontId="2" fillId="0" borderId="23" xfId="0" applyNumberFormat="1" applyFont="1" applyFill="1" applyBorder="1" applyAlignment="1">
      <alignment vertical="center"/>
    </xf>
    <xf numFmtId="2" fontId="2" fillId="0" borderId="27" xfId="0" applyNumberFormat="1" applyFont="1" applyFill="1" applyBorder="1" applyAlignment="1">
      <alignment vertical="center"/>
    </xf>
    <xf numFmtId="2" fontId="2" fillId="0" borderId="32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" fontId="0" fillId="13" borderId="0" xfId="0" applyNumberFormat="1" applyFill="1"/>
    <xf numFmtId="1" fontId="12" fillId="13" borderId="0" xfId="0" applyNumberFormat="1" applyFont="1" applyFill="1"/>
    <xf numFmtId="16" fontId="3" fillId="0" borderId="0" xfId="0" applyNumberFormat="1" applyFont="1" applyBorder="1" applyAlignment="1">
      <alignment horizontal="center" vertical="center"/>
    </xf>
    <xf numFmtId="2" fontId="3" fillId="0" borderId="75" xfId="0" applyNumberFormat="1" applyFont="1" applyBorder="1" applyAlignment="1">
      <alignment vertical="center"/>
    </xf>
    <xf numFmtId="0" fontId="3" fillId="0" borderId="76" xfId="0" applyFont="1" applyBorder="1" applyAlignment="1">
      <alignment horizontal="center" vertical="center"/>
    </xf>
    <xf numFmtId="1" fontId="3" fillId="0" borderId="76" xfId="0" applyNumberFormat="1" applyFont="1" applyBorder="1" applyAlignment="1">
      <alignment horizontal="center" vertical="center"/>
    </xf>
    <xf numFmtId="164" fontId="3" fillId="0" borderId="76" xfId="0" applyNumberFormat="1" applyFont="1" applyBorder="1" applyAlignment="1">
      <alignment vertical="center"/>
    </xf>
    <xf numFmtId="16" fontId="3" fillId="0" borderId="76" xfId="0" applyNumberFormat="1" applyFont="1" applyBorder="1" applyAlignment="1">
      <alignment horizontal="center" vertical="center"/>
    </xf>
    <xf numFmtId="2" fontId="3" fillId="0" borderId="77" xfId="0" applyNumberFormat="1" applyFont="1" applyBorder="1" applyAlignment="1">
      <alignment vertical="center"/>
    </xf>
    <xf numFmtId="2" fontId="8" fillId="0" borderId="78" xfId="0" applyNumberFormat="1" applyFont="1" applyBorder="1" applyAlignment="1">
      <alignment vertical="center"/>
    </xf>
    <xf numFmtId="2" fontId="3" fillId="0" borderId="79" xfId="0" applyNumberFormat="1" applyFont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8" fillId="0" borderId="81" xfId="0" applyFont="1" applyBorder="1" applyAlignment="1">
      <alignment horizontal="center" vertical="center"/>
    </xf>
    <xf numFmtId="1" fontId="8" fillId="0" borderId="82" xfId="0" applyNumberFormat="1" applyFont="1" applyBorder="1" applyAlignment="1">
      <alignment horizontal="center" vertical="center"/>
    </xf>
    <xf numFmtId="164" fontId="8" fillId="0" borderId="82" xfId="0" applyNumberFormat="1" applyFont="1" applyBorder="1" applyAlignment="1">
      <alignment horizontal="center" vertical="center"/>
    </xf>
    <xf numFmtId="16" fontId="3" fillId="0" borderId="83" xfId="0" applyNumberFormat="1" applyFont="1" applyBorder="1" applyAlignment="1">
      <alignment horizontal="center" vertical="center"/>
    </xf>
    <xf numFmtId="2" fontId="3" fillId="0" borderId="84" xfId="0" applyNumberFormat="1" applyFont="1" applyBorder="1" applyAlignment="1">
      <alignment vertical="center"/>
    </xf>
    <xf numFmtId="16" fontId="8" fillId="0" borderId="58" xfId="0" applyNumberFormat="1" applyFont="1" applyBorder="1" applyAlignment="1">
      <alignment horizontal="center"/>
    </xf>
    <xf numFmtId="2" fontId="2" fillId="0" borderId="85" xfId="0" applyNumberFormat="1" applyFont="1" applyBorder="1"/>
    <xf numFmtId="2" fontId="2" fillId="0" borderId="86" xfId="0" applyNumberFormat="1" applyFont="1" applyBorder="1"/>
    <xf numFmtId="2" fontId="2" fillId="0" borderId="59" xfId="0" applyNumberFormat="1" applyFont="1" applyBorder="1"/>
    <xf numFmtId="2" fontId="2" fillId="0" borderId="87" xfId="0" applyNumberFormat="1" applyFont="1" applyBorder="1"/>
    <xf numFmtId="2" fontId="6" fillId="0" borderId="21" xfId="0" applyNumberFormat="1" applyFont="1" applyBorder="1" applyAlignment="1">
      <alignment vertical="center"/>
    </xf>
    <xf numFmtId="2" fontId="6" fillId="0" borderId="23" xfId="0" applyNumberFormat="1" applyFont="1" applyBorder="1" applyAlignment="1">
      <alignment vertical="center"/>
    </xf>
    <xf numFmtId="2" fontId="6" fillId="0" borderId="32" xfId="0" applyNumberFormat="1" applyFont="1" applyBorder="1" applyAlignment="1">
      <alignment vertical="center"/>
    </xf>
    <xf numFmtId="2" fontId="16" fillId="12" borderId="21" xfId="0" applyNumberFormat="1" applyFont="1" applyFill="1" applyBorder="1" applyAlignment="1">
      <alignment vertical="center"/>
    </xf>
    <xf numFmtId="2" fontId="16" fillId="12" borderId="23" xfId="0" applyNumberFormat="1" applyFont="1" applyFill="1" applyBorder="1" applyAlignment="1">
      <alignment vertical="center"/>
    </xf>
    <xf numFmtId="2" fontId="16" fillId="12" borderId="32" xfId="0" applyNumberFormat="1" applyFont="1" applyFill="1" applyBorder="1" applyAlignment="1">
      <alignment vertical="center"/>
    </xf>
    <xf numFmtId="2" fontId="8" fillId="0" borderId="30" xfId="0" applyNumberFormat="1" applyFont="1" applyBorder="1" applyAlignment="1">
      <alignment vertical="center"/>
    </xf>
    <xf numFmtId="2" fontId="8" fillId="0" borderId="20" xfId="0" applyNumberFormat="1" applyFont="1" applyBorder="1" applyAlignment="1">
      <alignment vertical="center"/>
    </xf>
    <xf numFmtId="2" fontId="7" fillId="0" borderId="20" xfId="0" applyNumberFormat="1" applyFont="1" applyBorder="1" applyAlignment="1">
      <alignment vertical="center"/>
    </xf>
    <xf numFmtId="2" fontId="2" fillId="0" borderId="52" xfId="0" applyNumberFormat="1" applyFont="1" applyBorder="1" applyAlignment="1">
      <alignment vertical="center"/>
    </xf>
    <xf numFmtId="0" fontId="2" fillId="0" borderId="53" xfId="0" applyFont="1" applyBorder="1" applyAlignment="1">
      <alignment horizontal="center" vertical="center"/>
    </xf>
    <xf numFmtId="16" fontId="2" fillId="0" borderId="52" xfId="0" applyNumberFormat="1" applyFont="1" applyBorder="1" applyAlignment="1">
      <alignment horizontal="center" vertical="center"/>
    </xf>
    <xf numFmtId="2" fontId="2" fillId="0" borderId="54" xfId="0" applyNumberFormat="1" applyFont="1" applyBorder="1" applyAlignment="1">
      <alignment horizontal="right" vertical="center"/>
    </xf>
    <xf numFmtId="16" fontId="2" fillId="0" borderId="51" xfId="0" applyNumberFormat="1" applyFont="1" applyBorder="1" applyAlignment="1">
      <alignment horizontal="center" vertical="center"/>
    </xf>
    <xf numFmtId="1" fontId="8" fillId="0" borderId="52" xfId="0" applyNumberFormat="1" applyFont="1" applyBorder="1" applyAlignment="1">
      <alignment horizontal="center" vertical="center"/>
    </xf>
    <xf numFmtId="2" fontId="2" fillId="0" borderId="55" xfId="0" applyNumberFormat="1" applyFont="1" applyBorder="1" applyAlignment="1">
      <alignment vertical="center"/>
    </xf>
    <xf numFmtId="2" fontId="2" fillId="0" borderId="53" xfId="0" applyNumberFormat="1" applyFont="1" applyBorder="1" applyAlignment="1">
      <alignment vertical="center"/>
    </xf>
    <xf numFmtId="2" fontId="2" fillId="0" borderId="56" xfId="0" applyNumberFormat="1" applyFont="1" applyBorder="1" applyAlignment="1">
      <alignment vertical="center"/>
    </xf>
    <xf numFmtId="2" fontId="2" fillId="0" borderId="61" xfId="0" applyNumberFormat="1" applyFont="1" applyBorder="1" applyAlignment="1">
      <alignment vertical="center"/>
    </xf>
    <xf numFmtId="2" fontId="2" fillId="0" borderId="62" xfId="0" applyNumberFormat="1" applyFont="1" applyBorder="1" applyAlignment="1">
      <alignment vertical="center"/>
    </xf>
    <xf numFmtId="16" fontId="6" fillId="4" borderId="89" xfId="0" applyNumberFormat="1" applyFont="1" applyFill="1" applyBorder="1" applyAlignment="1">
      <alignment horizontal="center" vertical="center"/>
    </xf>
    <xf numFmtId="2" fontId="6" fillId="4" borderId="71" xfId="0" applyNumberFormat="1" applyFont="1" applyFill="1" applyBorder="1" applyAlignment="1">
      <alignment vertical="center"/>
    </xf>
    <xf numFmtId="0" fontId="6" fillId="4" borderId="35" xfId="0" applyFont="1" applyFill="1" applyBorder="1" applyAlignment="1">
      <alignment horizontal="center" vertical="center"/>
    </xf>
    <xf numFmtId="1" fontId="6" fillId="4" borderId="71" xfId="0" applyNumberFormat="1" applyFont="1" applyFill="1" applyBorder="1" applyAlignment="1">
      <alignment horizontal="center" vertical="center"/>
    </xf>
    <xf numFmtId="164" fontId="6" fillId="4" borderId="71" xfId="0" applyNumberFormat="1" applyFont="1" applyFill="1" applyBorder="1" applyAlignment="1">
      <alignment horizontal="center" vertical="center"/>
    </xf>
    <xf numFmtId="16" fontId="6" fillId="4" borderId="71" xfId="0" applyNumberFormat="1" applyFont="1" applyFill="1" applyBorder="1" applyAlignment="1">
      <alignment horizontal="center" vertical="center"/>
    </xf>
    <xf numFmtId="2" fontId="6" fillId="4" borderId="90" xfId="0" applyNumberFormat="1" applyFont="1" applyFill="1" applyBorder="1" applyAlignment="1">
      <alignment vertical="center"/>
    </xf>
    <xf numFmtId="2" fontId="6" fillId="4" borderId="91" xfId="0" applyNumberFormat="1" applyFont="1" applyFill="1" applyBorder="1" applyAlignment="1">
      <alignment vertical="center"/>
    </xf>
    <xf numFmtId="2" fontId="6" fillId="5" borderId="92" xfId="0" applyNumberFormat="1" applyFont="1" applyFill="1" applyBorder="1" applyAlignment="1">
      <alignment vertical="center"/>
    </xf>
    <xf numFmtId="2" fontId="6" fillId="6" borderId="94" xfId="0" applyNumberFormat="1" applyFont="1" applyFill="1" applyBorder="1" applyAlignment="1">
      <alignment vertical="center"/>
    </xf>
    <xf numFmtId="2" fontId="6" fillId="6" borderId="95" xfId="0" applyNumberFormat="1" applyFont="1" applyFill="1" applyBorder="1" applyAlignment="1">
      <alignment vertical="center"/>
    </xf>
    <xf numFmtId="2" fontId="6" fillId="6" borderId="96" xfId="0" applyNumberFormat="1" applyFont="1" applyFill="1" applyBorder="1" applyAlignment="1">
      <alignment vertical="center"/>
    </xf>
    <xf numFmtId="2" fontId="6" fillId="8" borderId="94" xfId="0" applyNumberFormat="1" applyFont="1" applyFill="1" applyBorder="1" applyAlignment="1">
      <alignment vertical="center"/>
    </xf>
    <xf numFmtId="2" fontId="6" fillId="8" borderId="95" xfId="0" applyNumberFormat="1" applyFont="1" applyFill="1" applyBorder="1" applyAlignment="1">
      <alignment vertical="center"/>
    </xf>
    <xf numFmtId="2" fontId="6" fillId="8" borderId="97" xfId="0" applyNumberFormat="1" applyFont="1" applyFill="1" applyBorder="1" applyAlignment="1">
      <alignment vertical="center"/>
    </xf>
    <xf numFmtId="2" fontId="6" fillId="5" borderId="90" xfId="0" applyNumberFormat="1" applyFont="1" applyFill="1" applyBorder="1" applyAlignment="1">
      <alignment vertical="center"/>
    </xf>
    <xf numFmtId="2" fontId="6" fillId="6" borderId="98" xfId="0" applyNumberFormat="1" applyFont="1" applyFill="1" applyBorder="1" applyAlignment="1">
      <alignment vertical="center"/>
    </xf>
    <xf numFmtId="2" fontId="6" fillId="6" borderId="99" xfId="0" applyNumberFormat="1" applyFont="1" applyFill="1" applyBorder="1" applyAlignment="1">
      <alignment vertical="center"/>
    </xf>
    <xf numFmtId="2" fontId="6" fillId="5" borderId="70" xfId="0" applyNumberFormat="1" applyFont="1" applyFill="1" applyBorder="1" applyAlignment="1">
      <alignment vertical="center"/>
    </xf>
    <xf numFmtId="2" fontId="6" fillId="5" borderId="101" xfId="0" applyNumberFormat="1" applyFont="1" applyFill="1" applyBorder="1" applyAlignment="1">
      <alignment vertical="center"/>
    </xf>
    <xf numFmtId="2" fontId="6" fillId="6" borderId="102" xfId="0" applyNumberFormat="1" applyFont="1" applyFill="1" applyBorder="1" applyAlignment="1">
      <alignment vertical="center"/>
    </xf>
    <xf numFmtId="2" fontId="6" fillId="6" borderId="93" xfId="0" applyNumberFormat="1" applyFont="1" applyFill="1" applyBorder="1" applyAlignment="1">
      <alignment vertical="center"/>
    </xf>
    <xf numFmtId="2" fontId="6" fillId="6" borderId="103" xfId="0" applyNumberFormat="1" applyFont="1" applyFill="1" applyBorder="1" applyAlignment="1">
      <alignment vertical="center"/>
    </xf>
    <xf numFmtId="2" fontId="6" fillId="6" borderId="97" xfId="0" applyNumberFormat="1" applyFont="1" applyFill="1" applyBorder="1" applyAlignment="1">
      <alignment vertical="center"/>
    </xf>
    <xf numFmtId="16" fontId="6" fillId="4" borderId="89" xfId="0" applyNumberFormat="1" applyFont="1" applyFill="1" applyBorder="1" applyAlignment="1">
      <alignment horizontal="right" vertical="center"/>
    </xf>
    <xf numFmtId="1" fontId="6" fillId="4" borderId="35" xfId="0" applyNumberFormat="1" applyFont="1" applyFill="1" applyBorder="1" applyAlignment="1">
      <alignment horizontal="center" vertical="center"/>
    </xf>
    <xf numFmtId="2" fontId="6" fillId="4" borderId="71" xfId="0" applyNumberFormat="1" applyFont="1" applyFill="1" applyBorder="1" applyAlignment="1">
      <alignment horizontal="center" vertical="center"/>
    </xf>
    <xf numFmtId="16" fontId="6" fillId="0" borderId="104" xfId="0" applyNumberFormat="1" applyFont="1" applyBorder="1" applyAlignment="1">
      <alignment horizontal="right" vertical="center"/>
    </xf>
    <xf numFmtId="2" fontId="6" fillId="0" borderId="41" xfId="0" applyNumberFormat="1" applyFont="1" applyBorder="1" applyAlignment="1">
      <alignment vertical="center"/>
    </xf>
    <xf numFmtId="1" fontId="6" fillId="0" borderId="95" xfId="0" applyNumberFormat="1" applyFont="1" applyBorder="1" applyAlignment="1">
      <alignment horizontal="center" vertical="center"/>
    </xf>
    <xf numFmtId="1" fontId="6" fillId="0" borderId="41" xfId="0" applyNumberFormat="1" applyFont="1" applyBorder="1" applyAlignment="1">
      <alignment horizontal="center" vertical="center"/>
    </xf>
    <xf numFmtId="2" fontId="6" fillId="0" borderId="41" xfId="0" applyNumberFormat="1" applyFont="1" applyBorder="1" applyAlignment="1">
      <alignment horizontal="center" vertical="center"/>
    </xf>
    <xf numFmtId="2" fontId="6" fillId="0" borderId="93" xfId="0" applyNumberFormat="1" applyFont="1" applyBorder="1" applyAlignment="1">
      <alignment vertical="center"/>
    </xf>
    <xf numFmtId="2" fontId="3" fillId="0" borderId="21" xfId="0" applyNumberFormat="1" applyFont="1" applyBorder="1"/>
    <xf numFmtId="2" fontId="8" fillId="0" borderId="29" xfId="0" applyNumberFormat="1" applyFont="1" applyBorder="1" applyAlignment="1">
      <alignment horizontal="right"/>
    </xf>
    <xf numFmtId="16" fontId="8" fillId="0" borderId="57" xfId="0" applyNumberFormat="1" applyFont="1" applyBorder="1"/>
    <xf numFmtId="2" fontId="8" fillId="0" borderId="58" xfId="0" applyNumberFormat="1" applyFont="1" applyBorder="1"/>
    <xf numFmtId="1" fontId="8" fillId="0" borderId="59" xfId="0" applyNumberFormat="1" applyFont="1" applyBorder="1" applyAlignment="1">
      <alignment horizontal="center"/>
    </xf>
    <xf numFmtId="1" fontId="8" fillId="0" borderId="58" xfId="0" applyNumberFormat="1" applyFont="1" applyBorder="1" applyAlignment="1">
      <alignment horizontal="center"/>
    </xf>
    <xf numFmtId="2" fontId="8" fillId="0" borderId="85" xfId="0" applyNumberFormat="1" applyFont="1" applyBorder="1" applyAlignment="1">
      <alignment horizontal="right"/>
    </xf>
    <xf numFmtId="2" fontId="8" fillId="0" borderId="86" xfId="0" applyNumberFormat="1" applyFont="1" applyBorder="1"/>
    <xf numFmtId="2" fontId="8" fillId="0" borderId="59" xfId="0" applyNumberFormat="1" applyFont="1" applyBorder="1"/>
    <xf numFmtId="2" fontId="8" fillId="0" borderId="87" xfId="0" applyNumberFormat="1" applyFont="1" applyBorder="1"/>
    <xf numFmtId="2" fontId="8" fillId="0" borderId="105" xfId="0" applyNumberFormat="1" applyFont="1" applyBorder="1"/>
    <xf numFmtId="2" fontId="8" fillId="0" borderId="106" xfId="0" applyNumberFormat="1" applyFont="1" applyBorder="1"/>
    <xf numFmtId="2" fontId="3" fillId="0" borderId="32" xfId="0" applyNumberFormat="1" applyFont="1" applyBorder="1"/>
    <xf numFmtId="2" fontId="6" fillId="5" borderId="107" xfId="0" applyNumberFormat="1" applyFont="1" applyFill="1" applyBorder="1" applyAlignment="1">
      <alignment vertical="center"/>
    </xf>
    <xf numFmtId="2" fontId="6" fillId="6" borderId="42" xfId="0" applyNumberFormat="1" applyFont="1" applyFill="1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6" fillId="4" borderId="108" xfId="0" applyFont="1" applyFill="1" applyBorder="1" applyAlignment="1">
      <alignment horizontal="center" vertical="center"/>
    </xf>
    <xf numFmtId="1" fontId="2" fillId="0" borderId="21" xfId="0" applyNumberFormat="1" applyFont="1" applyFill="1" applyBorder="1" applyAlignment="1">
      <alignment horizontal="center"/>
    </xf>
    <xf numFmtId="0" fontId="2" fillId="0" borderId="53" xfId="0" applyFont="1" applyBorder="1" applyAlignment="1">
      <alignment horizontal="center"/>
    </xf>
    <xf numFmtId="16" fontId="2" fillId="0" borderId="60" xfId="0" applyNumberFormat="1" applyFont="1" applyBorder="1" applyAlignment="1">
      <alignment horizontal="center"/>
    </xf>
    <xf numFmtId="2" fontId="6" fillId="4" borderId="35" xfId="0" applyNumberFormat="1" applyFont="1" applyFill="1" applyBorder="1" applyAlignment="1">
      <alignment vertical="center"/>
    </xf>
    <xf numFmtId="2" fontId="6" fillId="4" borderId="107" xfId="0" applyNumberFormat="1" applyFont="1" applyFill="1" applyBorder="1" applyAlignment="1">
      <alignment vertical="center"/>
    </xf>
    <xf numFmtId="2" fontId="6" fillId="6" borderId="110" xfId="0" applyNumberFormat="1" applyFont="1" applyFill="1" applyBorder="1" applyAlignment="1">
      <alignment vertical="center"/>
    </xf>
    <xf numFmtId="2" fontId="6" fillId="9" borderId="111" xfId="0" applyNumberFormat="1" applyFont="1" applyFill="1" applyBorder="1" applyAlignment="1">
      <alignment vertical="center"/>
    </xf>
    <xf numFmtId="2" fontId="6" fillId="6" borderId="112" xfId="0" applyNumberFormat="1" applyFont="1" applyFill="1" applyBorder="1" applyAlignment="1">
      <alignment vertical="center"/>
    </xf>
    <xf numFmtId="2" fontId="6" fillId="0" borderId="113" xfId="0" applyNumberFormat="1" applyFont="1" applyBorder="1" applyAlignment="1">
      <alignment vertical="center"/>
    </xf>
    <xf numFmtId="16" fontId="2" fillId="0" borderId="114" xfId="0" applyNumberFormat="1" applyFont="1" applyBorder="1" applyAlignment="1">
      <alignment horizontal="right"/>
    </xf>
    <xf numFmtId="2" fontId="8" fillId="0" borderId="25" xfId="0" applyNumberFormat="1" applyFont="1" applyBorder="1"/>
    <xf numFmtId="1" fontId="2" fillId="0" borderId="24" xfId="0" applyNumberFormat="1" applyFont="1" applyBorder="1" applyAlignment="1">
      <alignment horizontal="center"/>
    </xf>
    <xf numFmtId="1" fontId="2" fillId="0" borderId="25" xfId="0" applyNumberFormat="1" applyFont="1" applyBorder="1" applyAlignment="1">
      <alignment horizontal="center"/>
    </xf>
    <xf numFmtId="2" fontId="2" fillId="0" borderId="25" xfId="0" applyNumberFormat="1" applyFont="1" applyBorder="1" applyAlignment="1">
      <alignment horizontal="center"/>
    </xf>
    <xf numFmtId="1" fontId="8" fillId="0" borderId="25" xfId="0" applyNumberFormat="1" applyFont="1" applyBorder="1" applyAlignment="1">
      <alignment horizontal="center"/>
    </xf>
    <xf numFmtId="2" fontId="2" fillId="0" borderId="88" xfId="0" applyNumberFormat="1" applyFont="1" applyBorder="1"/>
    <xf numFmtId="2" fontId="2" fillId="0" borderId="31" xfId="0" applyNumberFormat="1" applyFont="1" applyBorder="1"/>
    <xf numFmtId="2" fontId="2" fillId="0" borderId="24" xfId="0" applyNumberFormat="1" applyFont="1" applyBorder="1"/>
    <xf numFmtId="2" fontId="2" fillId="0" borderId="25" xfId="0" applyNumberFormat="1" applyFont="1" applyBorder="1"/>
    <xf numFmtId="2" fontId="2" fillId="0" borderId="26" xfId="0" applyNumberFormat="1" applyFont="1" applyBorder="1"/>
    <xf numFmtId="2" fontId="2" fillId="0" borderId="115" xfId="0" applyNumberFormat="1" applyFont="1" applyBorder="1"/>
    <xf numFmtId="2" fontId="2" fillId="0" borderId="28" xfId="0" applyNumberFormat="1" applyFont="1" applyBorder="1"/>
    <xf numFmtId="16" fontId="6" fillId="0" borderId="116" xfId="0" applyNumberFormat="1" applyFont="1" applyBorder="1" applyAlignment="1">
      <alignment horizontal="right"/>
    </xf>
    <xf numFmtId="2" fontId="6" fillId="0" borderId="117" xfId="0" applyNumberFormat="1" applyFont="1" applyBorder="1"/>
    <xf numFmtId="1" fontId="6" fillId="0" borderId="118" xfId="0" applyNumberFormat="1" applyFont="1" applyBorder="1" applyAlignment="1">
      <alignment horizontal="center"/>
    </xf>
    <xf numFmtId="1" fontId="6" fillId="0" borderId="117" xfId="0" applyNumberFormat="1" applyFont="1" applyBorder="1" applyAlignment="1">
      <alignment horizontal="center"/>
    </xf>
    <xf numFmtId="2" fontId="6" fillId="0" borderId="117" xfId="0" applyNumberFormat="1" applyFont="1" applyBorder="1" applyAlignment="1">
      <alignment horizontal="center"/>
    </xf>
    <xf numFmtId="1" fontId="7" fillId="0" borderId="117" xfId="0" applyNumberFormat="1" applyFont="1" applyBorder="1" applyAlignment="1">
      <alignment horizontal="center"/>
    </xf>
    <xf numFmtId="2" fontId="6" fillId="0" borderId="119" xfId="0" applyNumberFormat="1" applyFont="1" applyBorder="1"/>
    <xf numFmtId="2" fontId="6" fillId="0" borderId="120" xfId="0" applyNumberFormat="1" applyFont="1" applyBorder="1"/>
    <xf numFmtId="2" fontId="6" fillId="0" borderId="118" xfId="0" applyNumberFormat="1" applyFont="1" applyBorder="1"/>
    <xf numFmtId="2" fontId="6" fillId="0" borderId="121" xfId="0" applyNumberFormat="1" applyFont="1" applyBorder="1"/>
    <xf numFmtId="0" fontId="7" fillId="0" borderId="117" xfId="0" applyFont="1" applyBorder="1" applyAlignment="1">
      <alignment horizontal="center"/>
    </xf>
    <xf numFmtId="0" fontId="6" fillId="0" borderId="118" xfId="0" applyFont="1" applyBorder="1" applyAlignment="1">
      <alignment horizontal="center"/>
    </xf>
    <xf numFmtId="14" fontId="7" fillId="0" borderId="117" xfId="0" applyNumberFormat="1" applyFont="1" applyBorder="1" applyAlignment="1">
      <alignment horizontal="center"/>
    </xf>
    <xf numFmtId="4" fontId="4" fillId="3" borderId="100" xfId="0" applyNumberFormat="1" applyFont="1" applyFill="1" applyBorder="1" applyAlignment="1">
      <alignment horizontal="center" vertical="center"/>
    </xf>
    <xf numFmtId="4" fontId="4" fillId="3" borderId="99" xfId="0" applyNumberFormat="1" applyFont="1" applyFill="1" applyBorder="1" applyAlignment="1">
      <alignment horizontal="center" vertical="center"/>
    </xf>
    <xf numFmtId="2" fontId="3" fillId="14" borderId="70" xfId="0" applyNumberFormat="1" applyFont="1" applyFill="1" applyBorder="1"/>
    <xf numFmtId="2" fontId="3" fillId="14" borderId="71" xfId="0" applyNumberFormat="1" applyFont="1" applyFill="1" applyBorder="1"/>
    <xf numFmtId="2" fontId="3" fillId="14" borderId="36" xfId="0" applyNumberFormat="1" applyFont="1" applyFill="1" applyBorder="1"/>
    <xf numFmtId="2" fontId="3" fillId="15" borderId="70" xfId="0" applyNumberFormat="1" applyFont="1" applyFill="1" applyBorder="1"/>
    <xf numFmtId="2" fontId="3" fillId="15" borderId="71" xfId="0" applyNumberFormat="1" applyFont="1" applyFill="1" applyBorder="1"/>
    <xf numFmtId="2" fontId="3" fillId="15" borderId="36" xfId="0" applyNumberFormat="1" applyFont="1" applyFill="1" applyBorder="1"/>
    <xf numFmtId="2" fontId="3" fillId="16" borderId="70" xfId="0" applyNumberFormat="1" applyFont="1" applyFill="1" applyBorder="1"/>
    <xf numFmtId="2" fontId="3" fillId="16" borderId="71" xfId="0" applyNumberFormat="1" applyFont="1" applyFill="1" applyBorder="1"/>
    <xf numFmtId="2" fontId="3" fillId="16" borderId="36" xfId="0" applyNumberFormat="1" applyFont="1" applyFill="1" applyBorder="1"/>
    <xf numFmtId="4" fontId="18" fillId="3" borderId="99" xfId="0" applyNumberFormat="1" applyFont="1" applyFill="1" applyBorder="1" applyAlignment="1">
      <alignment horizontal="center" vertical="center" wrapText="1"/>
    </xf>
    <xf numFmtId="4" fontId="19" fillId="3" borderId="99" xfId="0" applyNumberFormat="1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4" fontId="20" fillId="3" borderId="99" xfId="0" applyNumberFormat="1" applyFont="1" applyFill="1" applyBorder="1" applyAlignment="1">
      <alignment horizontal="center" vertical="center" wrapText="1"/>
    </xf>
    <xf numFmtId="2" fontId="6" fillId="17" borderId="119" xfId="0" applyNumberFormat="1" applyFont="1" applyFill="1" applyBorder="1"/>
    <xf numFmtId="2" fontId="6" fillId="17" borderId="118" xfId="0" applyNumberFormat="1" applyFont="1" applyFill="1" applyBorder="1"/>
    <xf numFmtId="2" fontId="6" fillId="17" borderId="122" xfId="0" applyNumberFormat="1" applyFont="1" applyFill="1" applyBorder="1"/>
    <xf numFmtId="2" fontId="6" fillId="17" borderId="117" xfId="0" applyNumberFormat="1" applyFont="1" applyFill="1" applyBorder="1"/>
    <xf numFmtId="2" fontId="8" fillId="0" borderId="21" xfId="0" applyNumberFormat="1" applyFont="1" applyBorder="1" applyAlignment="1">
      <alignment vertical="center" wrapText="1"/>
    </xf>
    <xf numFmtId="16" fontId="2" fillId="18" borderId="18" xfId="0" applyNumberFormat="1" applyFont="1" applyFill="1" applyBorder="1" applyAlignment="1">
      <alignment horizontal="center" vertical="center"/>
    </xf>
    <xf numFmtId="2" fontId="8" fillId="18" borderId="21" xfId="0" applyNumberFormat="1" applyFont="1" applyFill="1" applyBorder="1" applyAlignment="1">
      <alignment horizontal="left" vertical="center"/>
    </xf>
    <xf numFmtId="0" fontId="2" fillId="18" borderId="20" xfId="0" applyFont="1" applyFill="1" applyBorder="1" applyAlignment="1">
      <alignment horizontal="center" vertical="center"/>
    </xf>
    <xf numFmtId="1" fontId="8" fillId="18" borderId="21" xfId="0" applyNumberFormat="1" applyFont="1" applyFill="1" applyBorder="1" applyAlignment="1">
      <alignment horizontal="center" vertical="center"/>
    </xf>
    <xf numFmtId="164" fontId="8" fillId="0" borderId="21" xfId="0" applyNumberFormat="1" applyFont="1" applyBorder="1" applyAlignment="1">
      <alignment horizontal="right" vertical="center"/>
    </xf>
    <xf numFmtId="164" fontId="3" fillId="0" borderId="21" xfId="0" applyNumberFormat="1" applyFont="1" applyBorder="1" applyAlignment="1">
      <alignment horizontal="right" vertical="center"/>
    </xf>
    <xf numFmtId="0" fontId="17" fillId="12" borderId="21" xfId="0" applyFont="1" applyFill="1" applyBorder="1" applyAlignment="1">
      <alignment horizontal="right" vertical="center"/>
    </xf>
    <xf numFmtId="164" fontId="8" fillId="0" borderId="21" xfId="0" applyNumberFormat="1" applyFont="1" applyFill="1" applyBorder="1" applyAlignment="1">
      <alignment horizontal="right" vertical="center"/>
    </xf>
    <xf numFmtId="164" fontId="8" fillId="18" borderId="21" xfId="0" applyNumberFormat="1" applyFont="1" applyFill="1" applyBorder="1" applyAlignment="1">
      <alignment horizontal="right" vertical="center"/>
    </xf>
    <xf numFmtId="164" fontId="2" fillId="0" borderId="52" xfId="0" applyNumberFormat="1" applyFont="1" applyBorder="1" applyAlignment="1">
      <alignment horizontal="right" vertical="center"/>
    </xf>
    <xf numFmtId="0" fontId="2" fillId="0" borderId="20" xfId="0" quotePrefix="1" applyFont="1" applyBorder="1" applyAlignment="1">
      <alignment horizontal="center" vertical="center"/>
    </xf>
    <xf numFmtId="16" fontId="17" fillId="12" borderId="21" xfId="0" applyNumberFormat="1" applyFont="1" applyFill="1" applyBorder="1" applyAlignment="1">
      <alignment vertical="center"/>
    </xf>
    <xf numFmtId="2" fontId="16" fillId="0" borderId="23" xfId="0" applyNumberFormat="1" applyFont="1" applyBorder="1" applyAlignment="1">
      <alignment vertical="center"/>
    </xf>
    <xf numFmtId="0" fontId="17" fillId="12" borderId="21" xfId="0" applyFont="1" applyFill="1" applyBorder="1" applyAlignment="1">
      <alignment horizontal="center" vertical="center"/>
    </xf>
    <xf numFmtId="2" fontId="8" fillId="19" borderId="21" xfId="0" applyNumberFormat="1" applyFont="1" applyFill="1" applyBorder="1" applyAlignment="1">
      <alignment horizontal="left" vertical="center" wrapText="1"/>
    </xf>
    <xf numFmtId="3" fontId="2" fillId="0" borderId="20" xfId="0" applyNumberFormat="1" applyFont="1" applyBorder="1" applyAlignment="1">
      <alignment horizontal="center" vertical="center"/>
    </xf>
    <xf numFmtId="17" fontId="2" fillId="0" borderId="20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vertical="center"/>
    </xf>
    <xf numFmtId="2" fontId="3" fillId="0" borderId="32" xfId="0" applyNumberFormat="1" applyFont="1" applyBorder="1" applyAlignment="1">
      <alignment vertical="center"/>
    </xf>
    <xf numFmtId="16" fontId="2" fillId="0" borderId="20" xfId="0" applyNumberFormat="1" applyFont="1" applyBorder="1" applyAlignment="1">
      <alignment horizontal="center" vertical="center"/>
    </xf>
    <xf numFmtId="0" fontId="3" fillId="20" borderId="0" xfId="0" applyFont="1" applyFill="1"/>
    <xf numFmtId="16" fontId="2" fillId="20" borderId="18" xfId="0" applyNumberFormat="1" applyFont="1" applyFill="1" applyBorder="1" applyAlignment="1">
      <alignment horizontal="right"/>
    </xf>
    <xf numFmtId="2" fontId="2" fillId="20" borderId="21" xfId="0" applyNumberFormat="1" applyFont="1" applyFill="1" applyBorder="1"/>
    <xf numFmtId="1" fontId="2" fillId="20" borderId="20" xfId="0" applyNumberFormat="1" applyFont="1" applyFill="1" applyBorder="1" applyAlignment="1">
      <alignment horizontal="center"/>
    </xf>
    <xf numFmtId="1" fontId="2" fillId="20" borderId="21" xfId="0" applyNumberFormat="1" applyFont="1" applyFill="1" applyBorder="1" applyAlignment="1">
      <alignment horizontal="center"/>
    </xf>
    <xf numFmtId="2" fontId="2" fillId="20" borderId="21" xfId="0" applyNumberFormat="1" applyFont="1" applyFill="1" applyBorder="1" applyAlignment="1">
      <alignment horizontal="center"/>
    </xf>
    <xf numFmtId="16" fontId="8" fillId="20" borderId="21" xfId="0" applyNumberFormat="1" applyFont="1" applyFill="1" applyBorder="1" applyAlignment="1">
      <alignment horizontal="center"/>
    </xf>
    <xf numFmtId="2" fontId="2" fillId="20" borderId="29" xfId="0" applyNumberFormat="1" applyFont="1" applyFill="1" applyBorder="1"/>
    <xf numFmtId="2" fontId="2" fillId="20" borderId="30" xfId="0" applyNumberFormat="1" applyFont="1" applyFill="1" applyBorder="1"/>
    <xf numFmtId="2" fontId="2" fillId="20" borderId="20" xfId="0" applyNumberFormat="1" applyFont="1" applyFill="1" applyBorder="1"/>
    <xf numFmtId="2" fontId="2" fillId="20" borderId="23" xfId="0" applyNumberFormat="1" applyFont="1" applyFill="1" applyBorder="1"/>
    <xf numFmtId="2" fontId="2" fillId="20" borderId="27" xfId="0" applyNumberFormat="1" applyFont="1" applyFill="1" applyBorder="1"/>
    <xf numFmtId="2" fontId="2" fillId="20" borderId="32" xfId="0" applyNumberFormat="1" applyFont="1" applyFill="1" applyBorder="1"/>
    <xf numFmtId="2" fontId="3" fillId="20" borderId="0" xfId="0" applyNumberFormat="1" applyFont="1" applyFill="1"/>
    <xf numFmtId="0" fontId="0" fillId="20" borderId="0" xfId="0" applyFill="1"/>
    <xf numFmtId="0" fontId="8" fillId="20" borderId="20" xfId="0" applyFont="1" applyFill="1" applyBorder="1" applyAlignment="1">
      <alignment horizontal="center" vertical="center"/>
    </xf>
    <xf numFmtId="2" fontId="3" fillId="21" borderId="75" xfId="0" applyNumberFormat="1" applyFont="1" applyFill="1" applyBorder="1" applyAlignment="1">
      <alignment vertical="center"/>
    </xf>
    <xf numFmtId="0" fontId="3" fillId="21" borderId="76" xfId="0" applyFont="1" applyFill="1" applyBorder="1" applyAlignment="1">
      <alignment horizontal="center" vertical="center"/>
    </xf>
    <xf numFmtId="1" fontId="3" fillId="21" borderId="76" xfId="0" applyNumberFormat="1" applyFont="1" applyFill="1" applyBorder="1" applyAlignment="1">
      <alignment horizontal="center" vertical="center"/>
    </xf>
    <xf numFmtId="164" fontId="3" fillId="21" borderId="76" xfId="0" applyNumberFormat="1" applyFont="1" applyFill="1" applyBorder="1" applyAlignment="1">
      <alignment vertical="center"/>
    </xf>
    <xf numFmtId="16" fontId="3" fillId="21" borderId="76" xfId="0" applyNumberFormat="1" applyFont="1" applyFill="1" applyBorder="1" applyAlignment="1">
      <alignment horizontal="center" vertical="center"/>
    </xf>
    <xf numFmtId="2" fontId="3" fillId="21" borderId="77" xfId="0" applyNumberFormat="1" applyFont="1" applyFill="1" applyBorder="1" applyAlignment="1">
      <alignment vertical="center"/>
    </xf>
    <xf numFmtId="2" fontId="8" fillId="21" borderId="78" xfId="0" applyNumberFormat="1" applyFont="1" applyFill="1" applyBorder="1" applyAlignment="1">
      <alignment vertical="center"/>
    </xf>
    <xf numFmtId="0" fontId="8" fillId="21" borderId="20" xfId="0" applyFont="1" applyFill="1" applyBorder="1" applyAlignment="1">
      <alignment horizontal="center" vertical="center"/>
    </xf>
    <xf numFmtId="1" fontId="8" fillId="21" borderId="21" xfId="0" applyNumberFormat="1" applyFont="1" applyFill="1" applyBorder="1" applyAlignment="1">
      <alignment horizontal="center" vertical="center"/>
    </xf>
    <xf numFmtId="164" fontId="8" fillId="21" borderId="21" xfId="0" applyNumberFormat="1" applyFont="1" applyFill="1" applyBorder="1" applyAlignment="1">
      <alignment horizontal="center" vertical="center"/>
    </xf>
    <xf numFmtId="16" fontId="3" fillId="21" borderId="0" xfId="0" applyNumberFormat="1" applyFont="1" applyFill="1" applyBorder="1" applyAlignment="1">
      <alignment horizontal="center" vertical="center"/>
    </xf>
    <xf numFmtId="2" fontId="3" fillId="21" borderId="79" xfId="0" applyNumberFormat="1" applyFont="1" applyFill="1" applyBorder="1" applyAlignment="1">
      <alignment vertical="center"/>
    </xf>
    <xf numFmtId="0" fontId="3" fillId="21" borderId="80" xfId="0" applyFont="1" applyFill="1" applyBorder="1" applyAlignment="1">
      <alignment vertical="center"/>
    </xf>
    <xf numFmtId="0" fontId="8" fillId="21" borderId="81" xfId="0" applyFont="1" applyFill="1" applyBorder="1" applyAlignment="1">
      <alignment horizontal="center" vertical="center"/>
    </xf>
    <xf numFmtId="1" fontId="8" fillId="21" borderId="82" xfId="0" applyNumberFormat="1" applyFont="1" applyFill="1" applyBorder="1" applyAlignment="1">
      <alignment horizontal="center" vertical="center"/>
    </xf>
    <xf numFmtId="164" fontId="8" fillId="21" borderId="82" xfId="0" applyNumberFormat="1" applyFont="1" applyFill="1" applyBorder="1" applyAlignment="1">
      <alignment horizontal="center" vertical="center"/>
    </xf>
    <xf numFmtId="16" fontId="3" fillId="21" borderId="83" xfId="0" applyNumberFormat="1" applyFont="1" applyFill="1" applyBorder="1" applyAlignment="1">
      <alignment horizontal="center" vertical="center"/>
    </xf>
    <xf numFmtId="2" fontId="3" fillId="21" borderId="84" xfId="0" applyNumberFormat="1" applyFont="1" applyFill="1" applyBorder="1" applyAlignment="1">
      <alignment vertical="center"/>
    </xf>
    <xf numFmtId="2" fontId="8" fillId="20" borderId="21" xfId="0" applyNumberFormat="1" applyFont="1" applyFill="1" applyBorder="1" applyAlignment="1">
      <alignment vertical="center"/>
    </xf>
    <xf numFmtId="1" fontId="3" fillId="20" borderId="21" xfId="0" applyNumberFormat="1" applyFont="1" applyFill="1" applyBorder="1" applyAlignment="1">
      <alignment horizontal="center" vertical="center"/>
    </xf>
    <xf numFmtId="164" fontId="3" fillId="20" borderId="21" xfId="0" applyNumberFormat="1" applyFont="1" applyFill="1" applyBorder="1" applyAlignment="1">
      <alignment horizontal="right" vertical="center"/>
    </xf>
    <xf numFmtId="16" fontId="3" fillId="20" borderId="22" xfId="0" applyNumberFormat="1" applyFont="1" applyFill="1" applyBorder="1" applyAlignment="1">
      <alignment horizontal="center" vertical="center"/>
    </xf>
    <xf numFmtId="16" fontId="2" fillId="0" borderId="21" xfId="0" applyNumberFormat="1" applyFont="1" applyBorder="1"/>
    <xf numFmtId="0" fontId="21" fillId="0" borderId="124" xfId="0" applyNumberFormat="1" applyFont="1" applyBorder="1" applyAlignment="1">
      <alignment horizontal="center" vertical="center" textRotation="90" wrapText="1"/>
    </xf>
    <xf numFmtId="2" fontId="21" fillId="0" borderId="123" xfId="0" applyNumberFormat="1" applyFont="1" applyBorder="1" applyAlignment="1">
      <alignment horizontal="center"/>
    </xf>
    <xf numFmtId="2" fontId="22" fillId="0" borderId="35" xfId="0" applyNumberFormat="1" applyFont="1" applyBorder="1" applyAlignment="1">
      <alignment horizontal="center"/>
    </xf>
    <xf numFmtId="2" fontId="20" fillId="0" borderId="123" xfId="0" applyNumberFormat="1" applyFont="1" applyBorder="1"/>
    <xf numFmtId="16" fontId="23" fillId="0" borderId="57" xfId="0" applyNumberFormat="1" applyFont="1" applyBorder="1"/>
    <xf numFmtId="16" fontId="2" fillId="0" borderId="18" xfId="0" applyNumberFormat="1" applyFont="1" applyFill="1" applyBorder="1" applyAlignment="1">
      <alignment horizontal="right"/>
    </xf>
    <xf numFmtId="2" fontId="2" fillId="0" borderId="21" xfId="0" applyNumberFormat="1" applyFont="1" applyFill="1" applyBorder="1"/>
    <xf numFmtId="1" fontId="2" fillId="0" borderId="20" xfId="0" applyNumberFormat="1" applyFont="1" applyFill="1" applyBorder="1" applyAlignment="1">
      <alignment horizontal="center"/>
    </xf>
    <xf numFmtId="2" fontId="2" fillId="0" borderId="21" xfId="0" applyNumberFormat="1" applyFont="1" applyFill="1" applyBorder="1" applyAlignment="1">
      <alignment horizontal="center"/>
    </xf>
    <xf numFmtId="16" fontId="8" fillId="0" borderId="21" xfId="0" applyNumberFormat="1" applyFont="1" applyFill="1" applyBorder="1" applyAlignment="1">
      <alignment horizontal="center"/>
    </xf>
    <xf numFmtId="2" fontId="2" fillId="0" borderId="29" xfId="0" applyNumberFormat="1" applyFont="1" applyFill="1" applyBorder="1"/>
    <xf numFmtId="2" fontId="2" fillId="0" borderId="30" xfId="0" applyNumberFormat="1" applyFont="1" applyFill="1" applyBorder="1"/>
    <xf numFmtId="2" fontId="2" fillId="0" borderId="20" xfId="0" applyNumberFormat="1" applyFont="1" applyFill="1" applyBorder="1"/>
    <xf numFmtId="2" fontId="2" fillId="0" borderId="23" xfId="0" applyNumberFormat="1" applyFont="1" applyFill="1" applyBorder="1"/>
    <xf numFmtId="2" fontId="2" fillId="0" borderId="27" xfId="0" applyNumberFormat="1" applyFont="1" applyFill="1" applyBorder="1"/>
    <xf numFmtId="2" fontId="2" fillId="0" borderId="32" xfId="0" applyNumberFormat="1" applyFont="1" applyFill="1" applyBorder="1"/>
    <xf numFmtId="0" fontId="3" fillId="0" borderId="0" xfId="0" applyFont="1" applyFill="1"/>
    <xf numFmtId="2" fontId="3" fillId="0" borderId="0" xfId="0" applyNumberFormat="1" applyFont="1" applyFill="1"/>
    <xf numFmtId="0" fontId="0" fillId="0" borderId="0" xfId="0" applyFill="1"/>
    <xf numFmtId="16" fontId="2" fillId="0" borderId="86" xfId="0" applyNumberFormat="1" applyFont="1" applyFill="1" applyBorder="1"/>
    <xf numFmtId="2" fontId="24" fillId="0" borderId="0" xfId="0" applyNumberFormat="1" applyFont="1"/>
    <xf numFmtId="16" fontId="3" fillId="0" borderId="109" xfId="0" applyNumberFormat="1" applyFont="1" applyBorder="1"/>
    <xf numFmtId="1" fontId="3" fillId="0" borderId="21" xfId="0" applyNumberFormat="1" applyFont="1" applyBorder="1"/>
    <xf numFmtId="0" fontId="3" fillId="0" borderId="21" xfId="0" applyFont="1" applyBorder="1"/>
    <xf numFmtId="1" fontId="3" fillId="0" borderId="20" xfId="0" applyNumberFormat="1" applyFont="1" applyBorder="1" applyAlignment="1">
      <alignment horizontal="center"/>
    </xf>
    <xf numFmtId="2" fontId="3" fillId="0" borderId="20" xfId="0" applyNumberFormat="1" applyFont="1" applyBorder="1"/>
    <xf numFmtId="2" fontId="3" fillId="0" borderId="35" xfId="0" applyNumberFormat="1" applyFont="1" applyBorder="1"/>
    <xf numFmtId="16" fontId="11" fillId="0" borderId="126" xfId="0" applyNumberFormat="1" applyFont="1" applyBorder="1"/>
    <xf numFmtId="2" fontId="11" fillId="0" borderId="125" xfId="0" applyNumberFormat="1" applyFont="1" applyBorder="1"/>
    <xf numFmtId="1" fontId="11" fillId="0" borderId="127" xfId="0" applyNumberFormat="1" applyFont="1" applyBorder="1" applyAlignment="1">
      <alignment horizontal="center"/>
    </xf>
    <xf numFmtId="1" fontId="11" fillId="0" borderId="125" xfId="0" applyNumberFormat="1" applyFont="1" applyBorder="1"/>
    <xf numFmtId="2" fontId="11" fillId="0" borderId="35" xfId="0" applyNumberFormat="1" applyFont="1" applyBorder="1"/>
    <xf numFmtId="16" fontId="11" fillId="0" borderId="125" xfId="0" applyNumberFormat="1" applyFont="1" applyBorder="1"/>
    <xf numFmtId="2" fontId="11" fillId="0" borderId="128" xfId="0" applyNumberFormat="1" applyFont="1" applyBorder="1"/>
    <xf numFmtId="2" fontId="11" fillId="0" borderId="127" xfId="0" applyNumberFormat="1" applyFont="1" applyBorder="1"/>
    <xf numFmtId="2" fontId="11" fillId="0" borderId="129" xfId="0" applyNumberFormat="1" applyFont="1" applyBorder="1"/>
    <xf numFmtId="2" fontId="11" fillId="0" borderId="130" xfId="0" applyNumberFormat="1" applyFont="1" applyBorder="1"/>
    <xf numFmtId="0" fontId="25" fillId="0" borderId="0" xfId="0" applyFont="1"/>
    <xf numFmtId="0" fontId="8" fillId="0" borderId="0" xfId="0" applyFont="1"/>
    <xf numFmtId="0" fontId="26" fillId="0" borderId="0" xfId="0" applyFont="1"/>
    <xf numFmtId="16" fontId="17" fillId="22" borderId="114" xfId="0" applyNumberFormat="1" applyFont="1" applyFill="1" applyBorder="1" applyAlignment="1">
      <alignment horizontal="right"/>
    </xf>
    <xf numFmtId="0" fontId="17" fillId="22" borderId="25" xfId="0" applyFont="1" applyFill="1" applyBorder="1"/>
    <xf numFmtId="0" fontId="17" fillId="22" borderId="24" xfId="0" applyFont="1" applyFill="1" applyBorder="1" applyAlignment="1">
      <alignment horizontal="center"/>
    </xf>
    <xf numFmtId="0" fontId="27" fillId="22" borderId="25" xfId="0" applyFont="1" applyFill="1" applyBorder="1" applyAlignment="1">
      <alignment horizontal="left"/>
    </xf>
    <xf numFmtId="0" fontId="3" fillId="23" borderId="0" xfId="0" applyFont="1" applyFill="1"/>
    <xf numFmtId="16" fontId="17" fillId="22" borderId="18" xfId="0" applyNumberFormat="1" applyFont="1" applyFill="1" applyBorder="1" applyAlignment="1">
      <alignment horizontal="right"/>
    </xf>
    <xf numFmtId="0" fontId="17" fillId="22" borderId="21" xfId="0" applyFont="1" applyFill="1" applyBorder="1"/>
    <xf numFmtId="0" fontId="27" fillId="22" borderId="20" xfId="0" applyFont="1" applyFill="1" applyBorder="1" applyAlignment="1">
      <alignment horizontal="center"/>
    </xf>
    <xf numFmtId="0" fontId="27" fillId="22" borderId="21" xfId="0" applyFont="1" applyFill="1" applyBorder="1" applyAlignment="1">
      <alignment horizontal="left"/>
    </xf>
    <xf numFmtId="16" fontId="2" fillId="0" borderId="57" xfId="0" applyNumberFormat="1" applyFont="1" applyBorder="1"/>
    <xf numFmtId="1" fontId="2" fillId="0" borderId="59" xfId="0" applyNumberFormat="1" applyFont="1" applyBorder="1" applyAlignment="1">
      <alignment horizontal="center"/>
    </xf>
    <xf numFmtId="1" fontId="2" fillId="0" borderId="58" xfId="0" applyNumberFormat="1" applyFont="1" applyBorder="1" applyAlignment="1">
      <alignment horizontal="center"/>
    </xf>
    <xf numFmtId="4" fontId="2" fillId="0" borderId="58" xfId="0" applyNumberFormat="1" applyFont="1" applyBorder="1" applyAlignment="1">
      <alignment horizontal="right"/>
    </xf>
    <xf numFmtId="16" fontId="2" fillId="18" borderId="18" xfId="0" applyNumberFormat="1" applyFont="1" applyFill="1" applyBorder="1" applyAlignment="1">
      <alignment horizontal="right"/>
    </xf>
    <xf numFmtId="16" fontId="8" fillId="18" borderId="21" xfId="0" applyNumberFormat="1" applyFont="1" applyFill="1" applyBorder="1" applyAlignment="1">
      <alignment horizontal="center"/>
    </xf>
    <xf numFmtId="2" fontId="3" fillId="24" borderId="0" xfId="0" applyNumberFormat="1" applyFont="1" applyFill="1"/>
    <xf numFmtId="1" fontId="2" fillId="0" borderId="123" xfId="0" applyNumberFormat="1" applyFont="1" applyBorder="1" applyAlignment="1">
      <alignment horizontal="center"/>
    </xf>
    <xf numFmtId="1" fontId="2" fillId="0" borderId="33" xfId="0" applyNumberFormat="1" applyFont="1" applyBorder="1" applyAlignment="1">
      <alignment horizontal="center"/>
    </xf>
    <xf numFmtId="2" fontId="2" fillId="0" borderId="33" xfId="0" applyNumberFormat="1" applyFont="1" applyBorder="1" applyAlignment="1">
      <alignment horizontal="center"/>
    </xf>
    <xf numFmtId="16" fontId="8" fillId="0" borderId="25" xfId="0" applyNumberFormat="1" applyFont="1" applyBorder="1" applyAlignment="1">
      <alignment horizontal="center"/>
    </xf>
    <xf numFmtId="16" fontId="8" fillId="0" borderId="18" xfId="0" applyNumberFormat="1" applyFont="1" applyBorder="1" applyAlignment="1">
      <alignment horizontal="right"/>
    </xf>
    <xf numFmtId="1" fontId="22" fillId="0" borderId="20" xfId="0" applyNumberFormat="1" applyFont="1" applyBorder="1" applyAlignment="1">
      <alignment horizontal="center"/>
    </xf>
    <xf numFmtId="1" fontId="8" fillId="0" borderId="21" xfId="0" applyNumberFormat="1" applyFont="1" applyBorder="1"/>
    <xf numFmtId="2" fontId="8" fillId="0" borderId="21" xfId="0" applyNumberFormat="1" applyFont="1" applyBorder="1" applyAlignment="1">
      <alignment wrapText="1"/>
    </xf>
    <xf numFmtId="1" fontId="29" fillId="0" borderId="20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right" vertical="center"/>
    </xf>
    <xf numFmtId="2" fontId="7" fillId="0" borderId="117" xfId="0" applyNumberFormat="1" applyFont="1" applyBorder="1" applyAlignment="1">
      <alignment horizontal="right" vertical="center"/>
    </xf>
    <xf numFmtId="2" fontId="11" fillId="0" borderId="125" xfId="0" applyNumberFormat="1" applyFont="1" applyBorder="1" applyAlignment="1">
      <alignment horizontal="right" vertical="center"/>
    </xf>
    <xf numFmtId="2" fontId="3" fillId="0" borderId="21" xfId="0" applyNumberFormat="1" applyFont="1" applyBorder="1" applyAlignment="1">
      <alignment horizontal="right" vertical="center"/>
    </xf>
    <xf numFmtId="2" fontId="8" fillId="0" borderId="25" xfId="0" applyNumberFormat="1" applyFont="1" applyBorder="1" applyAlignment="1">
      <alignment horizontal="right" vertical="center"/>
    </xf>
    <xf numFmtId="2" fontId="8" fillId="0" borderId="21" xfId="0" applyNumberFormat="1" applyFont="1" applyBorder="1" applyAlignment="1">
      <alignment horizontal="right" vertical="center"/>
    </xf>
    <xf numFmtId="2" fontId="17" fillId="22" borderId="21" xfId="0" applyNumberFormat="1" applyFont="1" applyFill="1" applyBorder="1" applyAlignment="1">
      <alignment horizontal="right" vertical="center"/>
    </xf>
    <xf numFmtId="2" fontId="17" fillId="22" borderId="25" xfId="0" applyNumberFormat="1" applyFont="1" applyFill="1" applyBorder="1" applyAlignment="1">
      <alignment horizontal="right" vertical="center"/>
    </xf>
    <xf numFmtId="2" fontId="8" fillId="0" borderId="58" xfId="0" applyNumberFormat="1" applyFont="1" applyBorder="1" applyAlignment="1">
      <alignment horizontal="right" vertical="center"/>
    </xf>
    <xf numFmtId="2" fontId="6" fillId="4" borderId="71" xfId="0" applyNumberFormat="1" applyFont="1" applyFill="1" applyBorder="1" applyAlignment="1">
      <alignment horizontal="right" vertical="center"/>
    </xf>
    <xf numFmtId="2" fontId="6" fillId="0" borderId="41" xfId="0" applyNumberFormat="1" applyFont="1" applyBorder="1" applyAlignment="1">
      <alignment horizontal="right" vertical="center"/>
    </xf>
    <xf numFmtId="2" fontId="6" fillId="9" borderId="44" xfId="0" applyNumberFormat="1" applyFont="1" applyFill="1" applyBorder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2" fontId="8" fillId="18" borderId="20" xfId="0" applyNumberFormat="1" applyFont="1" applyFill="1" applyBorder="1"/>
    <xf numFmtId="2" fontId="8" fillId="18" borderId="32" xfId="0" applyNumberFormat="1" applyFont="1" applyFill="1" applyBorder="1"/>
    <xf numFmtId="0" fontId="3" fillId="18" borderId="0" xfId="0" applyFont="1" applyFill="1"/>
    <xf numFmtId="4" fontId="4" fillId="3" borderId="131" xfId="0" applyNumberFormat="1" applyFont="1" applyFill="1" applyBorder="1" applyAlignment="1">
      <alignment horizontal="center" vertical="center"/>
    </xf>
    <xf numFmtId="2" fontId="6" fillId="0" borderId="132" xfId="0" applyNumberFormat="1" applyFont="1" applyBorder="1" applyAlignment="1">
      <alignment vertical="center"/>
    </xf>
    <xf numFmtId="2" fontId="6" fillId="0" borderId="133" xfId="0" applyNumberFormat="1" applyFont="1" applyBorder="1" applyAlignment="1">
      <alignment vertical="center"/>
    </xf>
    <xf numFmtId="2" fontId="16" fillId="12" borderId="133" xfId="0" applyNumberFormat="1" applyFont="1" applyFill="1" applyBorder="1" applyAlignment="1">
      <alignment vertical="center"/>
    </xf>
    <xf numFmtId="2" fontId="2" fillId="0" borderId="133" xfId="0" applyNumberFormat="1" applyFont="1" applyBorder="1" applyAlignment="1">
      <alignment vertical="center"/>
    </xf>
    <xf numFmtId="2" fontId="2" fillId="0" borderId="133" xfId="0" applyNumberFormat="1" applyFont="1" applyFill="1" applyBorder="1" applyAlignment="1">
      <alignment vertical="center"/>
    </xf>
    <xf numFmtId="2" fontId="3" fillId="0" borderId="133" xfId="0" applyNumberFormat="1" applyFont="1" applyBorder="1" applyAlignment="1">
      <alignment vertical="center"/>
    </xf>
    <xf numFmtId="2" fontId="2" fillId="0" borderId="134" xfId="0" applyNumberFormat="1" applyFont="1" applyBorder="1" applyAlignment="1">
      <alignment vertical="center"/>
    </xf>
    <xf numFmtId="2" fontId="6" fillId="8" borderId="102" xfId="0" applyNumberFormat="1" applyFont="1" applyFill="1" applyBorder="1" applyAlignment="1">
      <alignment vertical="center"/>
    </xf>
    <xf numFmtId="2" fontId="6" fillId="9" borderId="135" xfId="0" applyNumberFormat="1" applyFont="1" applyFill="1" applyBorder="1" applyAlignment="1">
      <alignment vertical="center"/>
    </xf>
    <xf numFmtId="2" fontId="6" fillId="17" borderId="136" xfId="0" applyNumberFormat="1" applyFont="1" applyFill="1" applyBorder="1"/>
    <xf numFmtId="2" fontId="2" fillId="0" borderId="137" xfId="0" applyNumberFormat="1" applyFont="1" applyBorder="1"/>
    <xf numFmtId="2" fontId="2" fillId="20" borderId="133" xfId="0" applyNumberFormat="1" applyFont="1" applyFill="1" applyBorder="1"/>
    <xf numFmtId="2" fontId="2" fillId="0" borderId="133" xfId="0" applyNumberFormat="1" applyFont="1" applyBorder="1"/>
    <xf numFmtId="2" fontId="2" fillId="0" borderId="133" xfId="0" applyNumberFormat="1" applyFont="1" applyFill="1" applyBorder="1"/>
    <xf numFmtId="2" fontId="6" fillId="0" borderId="133" xfId="0" applyNumberFormat="1" applyFont="1" applyBorder="1"/>
    <xf numFmtId="2" fontId="2" fillId="0" borderId="0" xfId="0" applyNumberFormat="1" applyFont="1" applyBorder="1"/>
    <xf numFmtId="1" fontId="2" fillId="0" borderId="11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2" fontId="2" fillId="0" borderId="19" xfId="0" applyNumberFormat="1" applyFont="1" applyBorder="1"/>
    <xf numFmtId="0" fontId="8" fillId="18" borderId="0" xfId="0" applyFont="1" applyFill="1"/>
    <xf numFmtId="2" fontId="3" fillId="18" borderId="21" xfId="0" applyNumberFormat="1" applyFont="1" applyFill="1" applyBorder="1"/>
    <xf numFmtId="2" fontId="3" fillId="18" borderId="32" xfId="0" applyNumberFormat="1" applyFont="1" applyFill="1" applyBorder="1"/>
    <xf numFmtId="16" fontId="8" fillId="0" borderId="114" xfId="0" applyNumberFormat="1" applyFont="1" applyBorder="1"/>
    <xf numFmtId="14" fontId="28" fillId="22" borderId="138" xfId="0" applyNumberFormat="1" applyFont="1" applyFill="1" applyBorder="1" applyAlignment="1">
      <alignment vertical="center" wrapText="1"/>
    </xf>
    <xf numFmtId="1" fontId="22" fillId="0" borderId="58" xfId="0" applyNumberFormat="1" applyFont="1" applyBorder="1" applyAlignment="1">
      <alignment horizontal="left"/>
    </xf>
    <xf numFmtId="1" fontId="8" fillId="0" borderId="24" xfId="0" applyNumberFormat="1" applyFont="1" applyBorder="1" applyAlignment="1">
      <alignment horizontal="center"/>
    </xf>
    <xf numFmtId="1" fontId="22" fillId="0" borderId="25" xfId="0" applyNumberFormat="1" applyFont="1" applyBorder="1" applyAlignment="1">
      <alignment horizontal="left"/>
    </xf>
    <xf numFmtId="0" fontId="28" fillId="22" borderId="139" xfId="0" applyFont="1" applyFill="1" applyBorder="1" applyAlignment="1">
      <alignment vertical="center" wrapText="1"/>
    </xf>
    <xf numFmtId="0" fontId="28" fillId="22" borderId="141" xfId="0" applyFont="1" applyFill="1" applyBorder="1" applyAlignment="1">
      <alignment vertical="center" wrapText="1"/>
    </xf>
    <xf numFmtId="0" fontId="28" fillId="22" borderId="140" xfId="0" applyFont="1" applyFill="1" applyBorder="1" applyAlignment="1">
      <alignment vertical="center" wrapText="1"/>
    </xf>
    <xf numFmtId="2" fontId="22" fillId="0" borderId="36" xfId="0" applyNumberFormat="1" applyFont="1" applyBorder="1" applyAlignment="1">
      <alignment horizontal="center"/>
    </xf>
    <xf numFmtId="2" fontId="28" fillId="22" borderId="142" xfId="0" applyNumberFormat="1" applyFont="1" applyFill="1" applyBorder="1" applyAlignment="1">
      <alignment horizontal="right" vertical="center" wrapText="1"/>
    </xf>
    <xf numFmtId="2" fontId="11" fillId="0" borderId="143" xfId="0" applyNumberFormat="1" applyFont="1" applyBorder="1"/>
    <xf numFmtId="2" fontId="3" fillId="0" borderId="133" xfId="0" applyNumberFormat="1" applyFont="1" applyBorder="1"/>
    <xf numFmtId="2" fontId="8" fillId="0" borderId="133" xfId="0" applyNumberFormat="1" applyFont="1" applyBorder="1"/>
    <xf numFmtId="2" fontId="8" fillId="18" borderId="133" xfId="0" applyNumberFormat="1" applyFont="1" applyFill="1" applyBorder="1"/>
    <xf numFmtId="2" fontId="8" fillId="0" borderId="144" xfId="0" applyNumberFormat="1" applyFont="1" applyBorder="1"/>
    <xf numFmtId="2" fontId="6" fillId="5" borderId="71" xfId="0" applyNumberFormat="1" applyFont="1" applyFill="1" applyBorder="1" applyAlignment="1">
      <alignment vertical="center"/>
    </xf>
    <xf numFmtId="2" fontId="6" fillId="6" borderId="41" xfId="0" applyNumberFormat="1" applyFont="1" applyFill="1" applyBorder="1" applyAlignment="1">
      <alignment vertical="center"/>
    </xf>
    <xf numFmtId="2" fontId="2" fillId="0" borderId="134" xfId="0" applyNumberFormat="1" applyFont="1" applyBorder="1"/>
    <xf numFmtId="2" fontId="6" fillId="4" borderId="70" xfId="0" applyNumberFormat="1" applyFont="1" applyFill="1" applyBorder="1" applyAlignment="1">
      <alignment vertical="center"/>
    </xf>
    <xf numFmtId="2" fontId="6" fillId="6" borderId="131" xfId="0" applyNumberFormat="1" applyFont="1" applyFill="1" applyBorder="1" applyAlignment="1">
      <alignment vertical="center"/>
    </xf>
    <xf numFmtId="2" fontId="3" fillId="18" borderId="0" xfId="0" applyNumberFormat="1" applyFont="1" applyFill="1"/>
    <xf numFmtId="2" fontId="6" fillId="25" borderId="48" xfId="0" applyNumberFormat="1" applyFont="1" applyFill="1" applyBorder="1" applyAlignment="1">
      <alignment vertical="center"/>
    </xf>
    <xf numFmtId="2" fontId="6" fillId="18" borderId="0" xfId="2" applyNumberFormat="1" applyFont="1" applyFill="1"/>
    <xf numFmtId="10" fontId="3" fillId="0" borderId="0" xfId="0" applyNumberFormat="1" applyFont="1"/>
    <xf numFmtId="0" fontId="32" fillId="18" borderId="0" xfId="0" applyFont="1" applyFill="1" applyBorder="1" applyAlignment="1">
      <alignment horizontal="centerContinuous"/>
    </xf>
    <xf numFmtId="0" fontId="33" fillId="18" borderId="0" xfId="0" applyFont="1" applyFill="1" applyBorder="1"/>
    <xf numFmtId="0" fontId="33" fillId="18" borderId="0" xfId="0" applyFont="1" applyFill="1" applyBorder="1" applyAlignment="1">
      <alignment horizontal="center"/>
    </xf>
    <xf numFmtId="0" fontId="32" fillId="18" borderId="34" xfId="0" applyFont="1" applyFill="1" applyBorder="1" applyAlignment="1" applyProtection="1">
      <alignment horizontal="left"/>
      <protection locked="0"/>
    </xf>
    <xf numFmtId="0" fontId="33" fillId="18" borderId="71" xfId="0" applyFont="1" applyFill="1" applyBorder="1"/>
    <xf numFmtId="0" fontId="32" fillId="18" borderId="71" xfId="0" applyFont="1" applyFill="1" applyBorder="1" applyAlignment="1" applyProtection="1">
      <alignment horizontal="left"/>
      <protection locked="0"/>
    </xf>
    <xf numFmtId="0" fontId="32" fillId="18" borderId="36" xfId="0" applyFont="1" applyFill="1" applyBorder="1" applyAlignment="1" applyProtection="1">
      <alignment horizontal="left"/>
      <protection locked="0"/>
    </xf>
    <xf numFmtId="0" fontId="33" fillId="18" borderId="0" xfId="0" applyFont="1" applyFill="1" applyBorder="1" applyAlignment="1">
      <alignment horizontal="right"/>
    </xf>
    <xf numFmtId="0" fontId="34" fillId="18" borderId="0" xfId="0" quotePrefix="1" applyFont="1" applyFill="1" applyBorder="1" applyAlignment="1">
      <alignment horizontal="center"/>
    </xf>
    <xf numFmtId="166" fontId="33" fillId="18" borderId="35" xfId="0" applyNumberFormat="1" applyFont="1" applyFill="1" applyBorder="1" applyAlignment="1" applyProtection="1">
      <protection locked="0"/>
    </xf>
    <xf numFmtId="40" fontId="33" fillId="18" borderId="35" xfId="0" applyNumberFormat="1" applyFont="1" applyFill="1" applyBorder="1"/>
    <xf numFmtId="0" fontId="34" fillId="18" borderId="0" xfId="0" applyFont="1" applyFill="1" applyBorder="1" applyAlignment="1">
      <alignment horizontal="center"/>
    </xf>
    <xf numFmtId="166" fontId="33" fillId="18" borderId="35" xfId="0" applyNumberFormat="1" applyFont="1" applyFill="1" applyBorder="1" applyAlignment="1"/>
    <xf numFmtId="0" fontId="33" fillId="18" borderId="0" xfId="0" applyFont="1" applyFill="1" applyBorder="1" applyAlignment="1">
      <alignment vertical="center"/>
    </xf>
    <xf numFmtId="0" fontId="32" fillId="18" borderId="35" xfId="0" applyFont="1" applyFill="1" applyBorder="1" applyAlignment="1">
      <alignment horizontal="center" vertical="center"/>
    </xf>
    <xf numFmtId="0" fontId="35" fillId="18" borderId="71" xfId="0" applyFont="1" applyFill="1" applyBorder="1" applyAlignment="1">
      <alignment horizontal="center" vertical="center" wrapText="1"/>
    </xf>
    <xf numFmtId="0" fontId="32" fillId="18" borderId="74" xfId="0" applyFont="1" applyFill="1" applyBorder="1" applyAlignment="1">
      <alignment horizontal="center" vertical="center" wrapText="1"/>
    </xf>
    <xf numFmtId="0" fontId="33" fillId="18" borderId="74" xfId="0" applyFont="1" applyFill="1" applyBorder="1" applyAlignment="1">
      <alignment vertical="center"/>
    </xf>
    <xf numFmtId="0" fontId="35" fillId="18" borderId="71" xfId="0" applyFont="1" applyFill="1" applyBorder="1" applyAlignment="1">
      <alignment horizontal="centerContinuous" vertical="center" wrapText="1"/>
    </xf>
    <xf numFmtId="0" fontId="32" fillId="18" borderId="71" xfId="0" applyFont="1" applyFill="1" applyBorder="1" applyAlignment="1">
      <alignment horizontal="centerContinuous" vertical="center" wrapText="1"/>
    </xf>
    <xf numFmtId="0" fontId="32" fillId="18" borderId="36" xfId="0" applyFont="1" applyFill="1" applyBorder="1" applyAlignment="1">
      <alignment vertical="center"/>
    </xf>
    <xf numFmtId="0" fontId="33" fillId="18" borderId="35" xfId="0" applyFont="1" applyFill="1" applyBorder="1" applyAlignment="1">
      <alignment horizontal="right"/>
    </xf>
    <xf numFmtId="0" fontId="33" fillId="18" borderId="71" xfId="0" quotePrefix="1" applyFont="1" applyFill="1" applyBorder="1" applyAlignment="1">
      <alignment horizontal="center"/>
    </xf>
    <xf numFmtId="0" fontId="33" fillId="18" borderId="71" xfId="0" applyFont="1" applyFill="1" applyBorder="1" applyAlignment="1">
      <alignment horizontal="center"/>
    </xf>
    <xf numFmtId="166" fontId="33" fillId="18" borderId="35" xfId="0" applyNumberFormat="1" applyFont="1" applyFill="1" applyBorder="1"/>
    <xf numFmtId="0" fontId="34" fillId="18" borderId="71" xfId="0" quotePrefix="1" applyFont="1" applyFill="1" applyBorder="1" applyAlignment="1">
      <alignment horizontal="center"/>
    </xf>
    <xf numFmtId="16" fontId="33" fillId="18" borderId="71" xfId="0" quotePrefix="1" applyNumberFormat="1" applyFont="1" applyFill="1" applyBorder="1" applyAlignment="1">
      <alignment horizontal="center"/>
    </xf>
    <xf numFmtId="0" fontId="33" fillId="18" borderId="0" xfId="0" quotePrefix="1" applyFont="1" applyFill="1" applyBorder="1" applyAlignment="1">
      <alignment horizontal="center"/>
    </xf>
    <xf numFmtId="166" fontId="33" fillId="18" borderId="71" xfId="0" applyNumberFormat="1" applyFont="1" applyFill="1" applyBorder="1"/>
    <xf numFmtId="0" fontId="33" fillId="18" borderId="70" xfId="0" applyFont="1" applyFill="1" applyBorder="1" applyAlignment="1" applyProtection="1">
      <alignment horizontal="centerContinuous"/>
      <protection locked="0"/>
    </xf>
    <xf numFmtId="0" fontId="33" fillId="18" borderId="71" xfId="0" applyFont="1" applyFill="1" applyBorder="1" applyAlignment="1" applyProtection="1">
      <alignment horizontal="centerContinuous"/>
      <protection locked="0"/>
    </xf>
    <xf numFmtId="0" fontId="33" fillId="18" borderId="36" xfId="0" applyFont="1" applyFill="1" applyBorder="1" applyAlignment="1" applyProtection="1">
      <alignment horizontal="centerContinuous"/>
      <protection locked="0"/>
    </xf>
    <xf numFmtId="0" fontId="33" fillId="18" borderId="0" xfId="0" applyFont="1" applyFill="1" applyBorder="1" applyAlignment="1">
      <alignment horizontal="centerContinuous"/>
    </xf>
    <xf numFmtId="0" fontId="33" fillId="18" borderId="145" xfId="0" applyFont="1" applyFill="1" applyBorder="1" applyAlignment="1" applyProtection="1">
      <alignment horizontal="centerContinuous"/>
      <protection locked="0"/>
    </xf>
    <xf numFmtId="0" fontId="33" fillId="18" borderId="146" xfId="0" applyFont="1" applyFill="1" applyBorder="1" applyAlignment="1" applyProtection="1">
      <alignment horizontal="centerContinuous"/>
      <protection locked="0"/>
    </xf>
    <xf numFmtId="0" fontId="32" fillId="18" borderId="147" xfId="0" applyFont="1" applyFill="1" applyBorder="1" applyAlignment="1">
      <alignment horizontal="left"/>
    </xf>
    <xf numFmtId="0" fontId="31" fillId="18" borderId="148" xfId="0" applyFont="1" applyFill="1" applyBorder="1" applyAlignment="1">
      <alignment horizontal="left"/>
    </xf>
    <xf numFmtId="0" fontId="32" fillId="18" borderId="148" xfId="0" applyFont="1" applyFill="1" applyBorder="1" applyAlignment="1">
      <alignment horizontal="left"/>
    </xf>
    <xf numFmtId="0" fontId="32" fillId="18" borderId="149" xfId="0" applyFont="1" applyFill="1" applyBorder="1" applyAlignment="1">
      <alignment horizontal="left"/>
    </xf>
    <xf numFmtId="0" fontId="33" fillId="18" borderId="0" xfId="0" applyFont="1" applyFill="1"/>
    <xf numFmtId="166" fontId="33" fillId="18" borderId="150" xfId="0" applyNumberFormat="1" applyFont="1" applyFill="1" applyBorder="1" applyProtection="1">
      <protection locked="0"/>
    </xf>
    <xf numFmtId="166" fontId="33" fillId="18" borderId="151" xfId="0" applyNumberFormat="1" applyFont="1" applyFill="1" applyBorder="1" applyProtection="1">
      <protection locked="0"/>
    </xf>
    <xf numFmtId="0" fontId="32" fillId="18" borderId="0" xfId="0" applyFont="1" applyFill="1" applyBorder="1"/>
    <xf numFmtId="166" fontId="33" fillId="18" borderId="152" xfId="0" applyNumberFormat="1" applyFont="1" applyFill="1" applyBorder="1"/>
    <xf numFmtId="166" fontId="33" fillId="18" borderId="0" xfId="0" applyNumberFormat="1" applyFont="1" applyFill="1" applyBorder="1"/>
    <xf numFmtId="166" fontId="33" fillId="18" borderId="153" xfId="0" applyNumberFormat="1" applyFont="1" applyFill="1" applyBorder="1" applyProtection="1">
      <protection locked="0"/>
    </xf>
    <xf numFmtId="166" fontId="33" fillId="18" borderId="72" xfId="0" applyNumberFormat="1" applyFont="1" applyFill="1" applyBorder="1"/>
    <xf numFmtId="0" fontId="33" fillId="18" borderId="73" xfId="0" applyFont="1" applyFill="1" applyBorder="1"/>
    <xf numFmtId="0" fontId="33" fillId="18" borderId="0" xfId="0" applyFont="1" applyFill="1" applyBorder="1" applyAlignment="1">
      <alignment horizontal="left" wrapText="1"/>
    </xf>
    <xf numFmtId="0" fontId="32" fillId="18" borderId="154" xfId="0" applyFont="1" applyFill="1" applyBorder="1" applyAlignment="1" applyProtection="1">
      <alignment horizontal="left"/>
      <protection locked="0"/>
    </xf>
    <xf numFmtId="0" fontId="31" fillId="18" borderId="71" xfId="0" applyFont="1" applyFill="1" applyBorder="1" applyAlignment="1" applyProtection="1">
      <alignment horizontal="left"/>
      <protection locked="0"/>
    </xf>
    <xf numFmtId="0" fontId="33" fillId="18" borderId="0" xfId="0" applyFont="1" applyFill="1" applyBorder="1" applyAlignment="1">
      <alignment vertical="top"/>
    </xf>
    <xf numFmtId="166" fontId="33" fillId="18" borderId="37" xfId="0" applyNumberFormat="1" applyFont="1" applyFill="1" applyBorder="1"/>
    <xf numFmtId="0" fontId="33" fillId="18" borderId="35" xfId="0" applyFont="1" applyFill="1" applyBorder="1" applyProtection="1">
      <protection locked="0"/>
    </xf>
    <xf numFmtId="0" fontId="36" fillId="18" borderId="0" xfId="0" applyFont="1" applyFill="1" applyBorder="1"/>
    <xf numFmtId="0" fontId="33" fillId="18" borderId="155" xfId="0" applyFont="1" applyFill="1" applyBorder="1" applyAlignment="1" applyProtection="1">
      <alignment horizontal="centerContinuous"/>
      <protection locked="0"/>
    </xf>
    <xf numFmtId="0" fontId="33" fillId="18" borderId="74" xfId="0" applyFont="1" applyFill="1" applyBorder="1" applyAlignment="1" applyProtection="1">
      <alignment horizontal="centerContinuous"/>
      <protection locked="0"/>
    </xf>
    <xf numFmtId="0" fontId="33" fillId="18" borderId="156" xfId="0" applyFont="1" applyFill="1" applyBorder="1" applyAlignment="1" applyProtection="1">
      <alignment horizontal="centerContinuous"/>
      <protection locked="0"/>
    </xf>
    <xf numFmtId="0" fontId="33" fillId="18" borderId="157" xfId="0" applyFont="1" applyFill="1" applyBorder="1" applyAlignment="1" applyProtection="1">
      <alignment horizontal="centerContinuous"/>
      <protection locked="0"/>
    </xf>
    <xf numFmtId="0" fontId="33" fillId="18" borderId="0" xfId="0" applyFont="1" applyFill="1" applyBorder="1" applyAlignment="1" applyProtection="1">
      <alignment horizontal="centerContinuous"/>
      <protection locked="0"/>
    </xf>
    <xf numFmtId="0" fontId="33" fillId="18" borderId="158" xfId="0" applyFont="1" applyFill="1" applyBorder="1" applyAlignment="1" applyProtection="1">
      <alignment horizontal="centerContinuous"/>
      <protection locked="0"/>
    </xf>
    <xf numFmtId="0" fontId="33" fillId="18" borderId="159" xfId="0" applyFont="1" applyFill="1" applyBorder="1" applyAlignment="1" applyProtection="1">
      <alignment horizontal="centerContinuous"/>
      <protection locked="0"/>
    </xf>
    <xf numFmtId="0" fontId="33" fillId="18" borderId="33" xfId="0" applyFont="1" applyFill="1" applyBorder="1" applyAlignment="1" applyProtection="1">
      <alignment horizontal="centerContinuous"/>
      <protection locked="0"/>
    </xf>
    <xf numFmtId="0" fontId="33" fillId="18" borderId="160" xfId="0" applyFont="1" applyFill="1" applyBorder="1" applyAlignment="1" applyProtection="1">
      <alignment horizontal="centerContinuous"/>
      <protection locked="0"/>
    </xf>
    <xf numFmtId="0" fontId="33" fillId="18" borderId="35" xfId="0" applyFont="1" applyFill="1" applyBorder="1" applyAlignment="1" applyProtection="1">
      <alignment horizontal="center"/>
      <protection locked="0"/>
    </xf>
    <xf numFmtId="0" fontId="33" fillId="18" borderId="157" xfId="0" applyFont="1" applyFill="1" applyBorder="1" applyAlignment="1">
      <alignment horizontal="centerContinuous"/>
    </xf>
    <xf numFmtId="0" fontId="33" fillId="18" borderId="70" xfId="0" applyFont="1" applyFill="1" applyBorder="1" applyAlignment="1" applyProtection="1">
      <alignment horizontal="center"/>
      <protection locked="0"/>
    </xf>
    <xf numFmtId="0" fontId="37" fillId="18" borderId="0" xfId="0" applyFont="1" applyFill="1" applyBorder="1"/>
    <xf numFmtId="0" fontId="38" fillId="18" borderId="0" xfId="0" applyFont="1" applyFill="1" applyBorder="1"/>
    <xf numFmtId="0" fontId="39" fillId="18" borderId="0" xfId="0" applyFont="1" applyFill="1" applyBorder="1"/>
    <xf numFmtId="0" fontId="41" fillId="18" borderId="0" xfId="3" applyFont="1" applyFill="1" applyBorder="1" applyAlignment="1" applyProtection="1"/>
    <xf numFmtId="0" fontId="32" fillId="18" borderId="0" xfId="0" applyFont="1" applyFill="1" applyBorder="1" applyAlignment="1">
      <alignment horizontal="center"/>
    </xf>
    <xf numFmtId="0" fontId="25" fillId="0" borderId="0" xfId="0" applyFont="1" applyAlignment="1">
      <alignment wrapText="1"/>
    </xf>
    <xf numFmtId="0" fontId="0" fillId="0" borderId="74" xfId="0" applyBorder="1"/>
    <xf numFmtId="166" fontId="42" fillId="18" borderId="35" xfId="0" applyNumberFormat="1" applyFont="1" applyFill="1" applyBorder="1" applyAlignment="1" applyProtection="1">
      <protection locked="0"/>
    </xf>
    <xf numFmtId="16" fontId="16" fillId="0" borderId="114" xfId="0" applyNumberFormat="1" applyFont="1" applyBorder="1" applyAlignment="1">
      <alignment horizontal="left" vertical="center"/>
    </xf>
    <xf numFmtId="2" fontId="16" fillId="0" borderId="25" xfId="0" applyNumberFormat="1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1" fontId="16" fillId="0" borderId="25" xfId="0" applyNumberFormat="1" applyFont="1" applyBorder="1" applyAlignment="1">
      <alignment horizontal="left" vertical="center"/>
    </xf>
    <xf numFmtId="16" fontId="16" fillId="0" borderId="18" xfId="0" applyNumberFormat="1" applyFont="1" applyBorder="1" applyAlignment="1">
      <alignment horizontal="left" vertical="center"/>
    </xf>
    <xf numFmtId="2" fontId="16" fillId="0" borderId="21" xfId="0" applyNumberFormat="1" applyFont="1" applyBorder="1" applyAlignment="1">
      <alignment horizontal="left" vertical="center"/>
    </xf>
    <xf numFmtId="17" fontId="16" fillId="0" borderId="20" xfId="0" applyNumberFormat="1" applyFont="1" applyBorder="1" applyAlignment="1">
      <alignment horizontal="left" vertical="center"/>
    </xf>
    <xf numFmtId="1" fontId="16" fillId="0" borderId="21" xfId="0" applyNumberFormat="1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1" fontId="16" fillId="0" borderId="21" xfId="0" applyNumberFormat="1" applyFont="1" applyFill="1" applyBorder="1" applyAlignment="1">
      <alignment horizontal="left" vertical="center"/>
    </xf>
    <xf numFmtId="16" fontId="16" fillId="0" borderId="57" xfId="0" applyNumberFormat="1" applyFont="1" applyBorder="1" applyAlignment="1">
      <alignment horizontal="left" vertical="center"/>
    </xf>
    <xf numFmtId="2" fontId="43" fillId="0" borderId="0" xfId="0" applyNumberFormat="1" applyFont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1" fontId="16" fillId="0" borderId="58" xfId="0" applyNumberFormat="1" applyFont="1" applyFill="1" applyBorder="1" applyAlignment="1">
      <alignment horizontal="left" vertical="center"/>
    </xf>
    <xf numFmtId="16" fontId="43" fillId="22" borderId="161" xfId="0" applyNumberFormat="1" applyFont="1" applyFill="1" applyBorder="1" applyAlignment="1">
      <alignment horizontal="left" vertical="center" wrapText="1"/>
    </xf>
    <xf numFmtId="0" fontId="43" fillId="22" borderId="19" xfId="0" applyFont="1" applyFill="1" applyBorder="1" applyAlignment="1">
      <alignment horizontal="left" vertical="center" wrapText="1"/>
    </xf>
    <xf numFmtId="0" fontId="43" fillId="0" borderId="20" xfId="0" applyFont="1" applyBorder="1" applyAlignment="1">
      <alignment horizontal="left" vertical="center"/>
    </xf>
    <xf numFmtId="0" fontId="43" fillId="0" borderId="21" xfId="0" applyFont="1" applyBorder="1" applyAlignment="1">
      <alignment horizontal="left" vertical="center" wrapText="1"/>
    </xf>
    <xf numFmtId="0" fontId="43" fillId="22" borderId="20" xfId="0" applyFont="1" applyFill="1" applyBorder="1" applyAlignment="1">
      <alignment horizontal="left" vertical="center" wrapText="1"/>
    </xf>
    <xf numFmtId="16" fontId="43" fillId="0" borderId="161" xfId="0" applyNumberFormat="1" applyFont="1" applyFill="1" applyBorder="1" applyAlignment="1">
      <alignment horizontal="left" vertical="center" wrapText="1"/>
    </xf>
    <xf numFmtId="0" fontId="43" fillId="0" borderId="19" xfId="0" applyFont="1" applyFill="1" applyBorder="1" applyAlignment="1">
      <alignment horizontal="left" vertical="center" wrapText="1"/>
    </xf>
    <xf numFmtId="0" fontId="43" fillId="0" borderId="20" xfId="0" applyFont="1" applyFill="1" applyBorder="1" applyAlignment="1">
      <alignment horizontal="left" vertical="center" wrapText="1"/>
    </xf>
    <xf numFmtId="0" fontId="43" fillId="0" borderId="21" xfId="0" applyFont="1" applyFill="1" applyBorder="1" applyAlignment="1">
      <alignment horizontal="left" vertical="center" wrapText="1"/>
    </xf>
    <xf numFmtId="16" fontId="43" fillId="0" borderId="0" xfId="0" applyNumberFormat="1" applyFont="1" applyAlignment="1">
      <alignment horizontal="left" vertical="center"/>
    </xf>
    <xf numFmtId="1" fontId="43" fillId="0" borderId="0" xfId="0" applyNumberFormat="1" applyFont="1" applyAlignment="1">
      <alignment horizontal="left" vertical="center"/>
    </xf>
    <xf numFmtId="16" fontId="43" fillId="0" borderId="21" xfId="0" applyNumberFormat="1" applyFont="1" applyBorder="1" applyAlignment="1">
      <alignment horizontal="left" vertical="center"/>
    </xf>
    <xf numFmtId="2" fontId="43" fillId="0" borderId="21" xfId="0" applyNumberFormat="1" applyFont="1" applyBorder="1" applyAlignment="1">
      <alignment horizontal="left" vertical="center"/>
    </xf>
    <xf numFmtId="1" fontId="43" fillId="0" borderId="21" xfId="0" applyNumberFormat="1" applyFont="1" applyBorder="1" applyAlignment="1">
      <alignment horizontal="left" vertical="center"/>
    </xf>
    <xf numFmtId="17" fontId="43" fillId="0" borderId="59" xfId="0" applyNumberFormat="1" applyFont="1" applyBorder="1" applyAlignment="1">
      <alignment horizontal="left" vertical="center"/>
    </xf>
    <xf numFmtId="17" fontId="43" fillId="0" borderId="20" xfId="0" applyNumberFormat="1" applyFont="1" applyBorder="1" applyAlignment="1">
      <alignment horizontal="left" vertical="center"/>
    </xf>
    <xf numFmtId="16" fontId="16" fillId="0" borderId="18" xfId="0" applyNumberFormat="1" applyFont="1" applyFill="1" applyBorder="1" applyAlignment="1">
      <alignment horizontal="left" vertical="center"/>
    </xf>
    <xf numFmtId="2" fontId="16" fillId="0" borderId="21" xfId="0" applyNumberFormat="1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left" vertical="center"/>
    </xf>
    <xf numFmtId="2" fontId="3" fillId="0" borderId="0" xfId="0" applyNumberFormat="1" applyFont="1" applyAlignment="1">
      <alignment horizontal="right"/>
    </xf>
    <xf numFmtId="2" fontId="3" fillId="0" borderId="0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 vertical="center" wrapText="1"/>
    </xf>
    <xf numFmtId="2" fontId="7" fillId="0" borderId="117" xfId="0" applyNumberFormat="1" applyFont="1" applyBorder="1" applyAlignment="1">
      <alignment horizontal="right"/>
    </xf>
    <xf numFmtId="2" fontId="16" fillId="0" borderId="25" xfId="0" applyNumberFormat="1" applyFont="1" applyBorder="1" applyAlignment="1">
      <alignment horizontal="right" vertical="center"/>
    </xf>
    <xf numFmtId="2" fontId="16" fillId="0" borderId="21" xfId="0" applyNumberFormat="1" applyFont="1" applyBorder="1" applyAlignment="1">
      <alignment horizontal="right" vertical="center"/>
    </xf>
    <xf numFmtId="2" fontId="16" fillId="0" borderId="58" xfId="0" applyNumberFormat="1" applyFont="1" applyBorder="1" applyAlignment="1">
      <alignment horizontal="right" vertical="center"/>
    </xf>
    <xf numFmtId="2" fontId="43" fillId="18" borderId="21" xfId="0" applyNumberFormat="1" applyFont="1" applyFill="1" applyBorder="1" applyAlignment="1">
      <alignment horizontal="right" vertical="center" wrapText="1"/>
    </xf>
    <xf numFmtId="0" fontId="43" fillId="0" borderId="0" xfId="0" applyFont="1" applyFill="1" applyBorder="1" applyAlignment="1">
      <alignment horizontal="right" vertical="center"/>
    </xf>
    <xf numFmtId="2" fontId="16" fillId="0" borderId="21" xfId="0" applyNumberFormat="1" applyFont="1" applyFill="1" applyBorder="1" applyAlignment="1">
      <alignment horizontal="right" vertical="center"/>
    </xf>
    <xf numFmtId="2" fontId="2" fillId="0" borderId="21" xfId="0" applyNumberFormat="1" applyFont="1" applyBorder="1" applyAlignment="1">
      <alignment horizontal="right"/>
    </xf>
    <xf numFmtId="2" fontId="2" fillId="0" borderId="52" xfId="0" applyNumberFormat="1" applyFont="1" applyBorder="1" applyAlignment="1">
      <alignment horizontal="right"/>
    </xf>
    <xf numFmtId="2" fontId="6" fillId="0" borderId="0" xfId="0" applyNumberFormat="1" applyFont="1" applyBorder="1" applyAlignment="1">
      <alignment horizontal="right" vertical="center"/>
    </xf>
    <xf numFmtId="2" fontId="6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16" fillId="0" borderId="21" xfId="0" applyNumberFormat="1" applyFont="1" applyFill="1" applyBorder="1" applyAlignment="1">
      <alignment horizontal="right" vertical="center" wrapText="1"/>
    </xf>
    <xf numFmtId="2" fontId="16" fillId="0" borderId="25" xfId="0" applyNumberFormat="1" applyFont="1" applyFill="1" applyBorder="1" applyAlignment="1">
      <alignment horizontal="right" vertical="center"/>
    </xf>
    <xf numFmtId="2" fontId="16" fillId="0" borderId="0" xfId="0" applyNumberFormat="1" applyFont="1" applyFill="1" applyAlignment="1">
      <alignment horizontal="right" vertical="center"/>
    </xf>
    <xf numFmtId="2" fontId="16" fillId="0" borderId="21" xfId="0" applyNumberFormat="1" applyFont="1" applyFill="1" applyBorder="1" applyAlignment="1">
      <alignment horizontal="right"/>
    </xf>
    <xf numFmtId="2" fontId="44" fillId="0" borderId="0" xfId="0" applyNumberFormat="1" applyFont="1"/>
    <xf numFmtId="14" fontId="16" fillId="0" borderId="25" xfId="0" applyNumberFormat="1" applyFont="1" applyBorder="1" applyAlignment="1">
      <alignment horizontal="center" vertical="center"/>
    </xf>
    <xf numFmtId="16" fontId="16" fillId="0" borderId="21" xfId="0" applyNumberFormat="1" applyFont="1" applyBorder="1" applyAlignment="1">
      <alignment horizontal="center" vertical="center"/>
    </xf>
    <xf numFmtId="16" fontId="16" fillId="0" borderId="22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0" fillId="26" borderId="0" xfId="0" applyFill="1"/>
    <xf numFmtId="0" fontId="25" fillId="26" borderId="0" xfId="0" applyFont="1" applyFill="1" applyAlignment="1">
      <alignment wrapText="1"/>
    </xf>
    <xf numFmtId="0" fontId="0" fillId="26" borderId="74" xfId="0" applyFill="1" applyBorder="1"/>
    <xf numFmtId="2" fontId="3" fillId="0" borderId="26" xfId="0" applyNumberFormat="1" applyFont="1" applyBorder="1" applyAlignment="1">
      <alignment vertical="center"/>
    </xf>
    <xf numFmtId="2" fontId="45" fillId="0" borderId="78" xfId="0" applyNumberFormat="1" applyFont="1" applyBorder="1" applyAlignment="1">
      <alignment vertical="center"/>
    </xf>
    <xf numFmtId="0" fontId="45" fillId="0" borderId="20" xfId="0" applyFont="1" applyBorder="1" applyAlignment="1">
      <alignment horizontal="center" vertical="center"/>
    </xf>
    <xf numFmtId="1" fontId="45" fillId="0" borderId="21" xfId="0" applyNumberFormat="1" applyFont="1" applyBorder="1" applyAlignment="1">
      <alignment horizontal="center" vertical="center"/>
    </xf>
    <xf numFmtId="164" fontId="45" fillId="0" borderId="21" xfId="0" applyNumberFormat="1" applyFont="1" applyBorder="1" applyAlignment="1">
      <alignment horizontal="center" vertical="center"/>
    </xf>
    <xf numFmtId="16" fontId="45" fillId="0" borderId="0" xfId="0" applyNumberFormat="1" applyFont="1" applyBorder="1" applyAlignment="1">
      <alignment horizontal="center" vertical="center"/>
    </xf>
    <xf numFmtId="0" fontId="45" fillId="0" borderId="21" xfId="0" applyFont="1" applyFill="1" applyBorder="1" applyAlignment="1">
      <alignment vertical="center"/>
    </xf>
    <xf numFmtId="0" fontId="45" fillId="0" borderId="20" xfId="0" applyFont="1" applyFill="1" applyBorder="1" applyAlignment="1">
      <alignment horizontal="center" vertical="center"/>
    </xf>
    <xf numFmtId="1" fontId="45" fillId="0" borderId="21" xfId="0" applyNumberFormat="1" applyFont="1" applyFill="1" applyBorder="1" applyAlignment="1">
      <alignment horizontal="center" vertical="center"/>
    </xf>
    <xf numFmtId="164" fontId="45" fillId="0" borderId="21" xfId="0" applyNumberFormat="1" applyFont="1" applyFill="1" applyBorder="1" applyAlignment="1">
      <alignment horizontal="center" vertical="center"/>
    </xf>
    <xf numFmtId="16" fontId="45" fillId="0" borderId="58" xfId="0" applyNumberFormat="1" applyFont="1" applyBorder="1" applyAlignment="1">
      <alignment horizontal="center"/>
    </xf>
    <xf numFmtId="2" fontId="46" fillId="27" borderId="0" xfId="0" applyNumberFormat="1" applyFont="1" applyFill="1" applyAlignment="1">
      <alignment vertical="center"/>
    </xf>
    <xf numFmtId="2" fontId="7" fillId="27" borderId="12" xfId="0" applyNumberFormat="1" applyFont="1" applyFill="1" applyBorder="1" applyAlignment="1">
      <alignment vertical="center"/>
    </xf>
    <xf numFmtId="0" fontId="31" fillId="18" borderId="0" xfId="0" applyFont="1" applyFill="1" applyBorder="1" applyAlignment="1">
      <alignment horizontal="center"/>
    </xf>
    <xf numFmtId="0" fontId="31" fillId="18" borderId="0" xfId="0" applyFont="1" applyFill="1" applyBorder="1" applyAlignment="1">
      <alignment horizontal="center" vertical="center"/>
    </xf>
    <xf numFmtId="0" fontId="32" fillId="18" borderId="0" xfId="0" applyFont="1" applyFill="1" applyBorder="1" applyAlignment="1">
      <alignment horizontal="center"/>
    </xf>
  </cellXfs>
  <cellStyles count="4">
    <cellStyle name="Explanatory Text" xfId="2" builtinId="53" customBuiltin="1"/>
    <cellStyle name="Hyperlink" xfId="3" builtinId="8"/>
    <cellStyle name="Normal" xfId="0" builtinId="0"/>
    <cellStyle name="Percent" xfId="1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E6B9B8"/>
      <rgbColor rgb="FF878787"/>
      <rgbColor rgb="FF9999FF"/>
      <rgbColor rgb="FFC0504D"/>
      <rgbColor rgb="FFF2DCDB"/>
      <rgbColor rgb="FFCCFFFF"/>
      <rgbColor rgb="FF660066"/>
      <rgbColor rgb="FFFF8080"/>
      <rgbColor rgb="FF0066CC"/>
      <rgbColor rgb="FFD9D9D9"/>
      <rgbColor rgb="FF000080"/>
      <rgbColor rgb="FFFF00FF"/>
      <rgbColor rgb="FFFFFF13"/>
      <rgbColor rgb="FF00FFFF"/>
      <rgbColor rgb="FF800080"/>
      <rgbColor rgb="FF800000"/>
      <rgbColor rgb="FF008080"/>
      <rgbColor rgb="FF0000FF"/>
      <rgbColor rgb="FF00CCFF"/>
      <rgbColor rgb="FFD7E4BD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000"/>
      <rgbColor rgb="FFF79646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budget</c:v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strRef>
              <c:f>Budget!$C$22:$O$22</c:f>
              <c:strCache>
                <c:ptCount val="13"/>
                <c:pt idx="0">
                  <c:v>clerk</c:v>
                </c:pt>
                <c:pt idx="1">
                  <c:v>Admin</c:v>
                </c:pt>
                <c:pt idx="2">
                  <c:v>St Michaels</c:v>
                </c:pt>
                <c:pt idx="3">
                  <c:v>RBWM</c:v>
                </c:pt>
                <c:pt idx="4">
                  <c:v>greens</c:v>
                </c:pt>
                <c:pt idx="5">
                  <c:v>insurance</c:v>
                </c:pt>
                <c:pt idx="6">
                  <c:v>youth</c:v>
                </c:pt>
                <c:pt idx="7">
                  <c:v>One off</c:v>
                </c:pt>
                <c:pt idx="8">
                  <c:v>web</c:v>
                </c:pt>
                <c:pt idx="9">
                  <c:v>hpss</c:v>
                </c:pt>
                <c:pt idx="10">
                  <c:v>bank charges</c:v>
                </c:pt>
                <c:pt idx="11">
                  <c:v>audit</c:v>
                </c:pt>
                <c:pt idx="12">
                  <c:v>Champney</c:v>
                </c:pt>
              </c:strCache>
            </c:strRef>
          </c:cat>
          <c:val>
            <c:numRef>
              <c:f>Budget!$C$23:$O$23</c:f>
              <c:numCache>
                <c:formatCode>General</c:formatCode>
                <c:ptCount val="13"/>
                <c:pt idx="0">
                  <c:v>9000</c:v>
                </c:pt>
                <c:pt idx="1">
                  <c:v>2000</c:v>
                </c:pt>
                <c:pt idx="2">
                  <c:v>290</c:v>
                </c:pt>
                <c:pt idx="3">
                  <c:v>200</c:v>
                </c:pt>
                <c:pt idx="4">
                  <c:v>10000</c:v>
                </c:pt>
                <c:pt idx="5">
                  <c:v>2000</c:v>
                </c:pt>
                <c:pt idx="6">
                  <c:v>700</c:v>
                </c:pt>
                <c:pt idx="7">
                  <c:v>1250</c:v>
                </c:pt>
                <c:pt idx="8">
                  <c:v>700</c:v>
                </c:pt>
                <c:pt idx="9">
                  <c:v>1</c:v>
                </c:pt>
                <c:pt idx="10">
                  <c:v>84</c:v>
                </c:pt>
                <c:pt idx="11">
                  <c:v>750</c:v>
                </c:pt>
                <c:pt idx="12">
                  <c:v>350</c:v>
                </c:pt>
              </c:numCache>
            </c:numRef>
          </c:val>
        </c:ser>
        <c:ser>
          <c:idx val="1"/>
          <c:order val="1"/>
          <c:tx>
            <c:v>end of year projected spend</c:v>
          </c:tx>
          <c:spPr>
            <a:solidFill>
              <a:srgbClr val="C0504D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strRef>
              <c:f>Budget!$C$22:$O$22</c:f>
              <c:strCache>
                <c:ptCount val="13"/>
                <c:pt idx="0">
                  <c:v>clerk</c:v>
                </c:pt>
                <c:pt idx="1">
                  <c:v>Admin</c:v>
                </c:pt>
                <c:pt idx="2">
                  <c:v>St Michaels</c:v>
                </c:pt>
                <c:pt idx="3">
                  <c:v>RBWM</c:v>
                </c:pt>
                <c:pt idx="4">
                  <c:v>greens</c:v>
                </c:pt>
                <c:pt idx="5">
                  <c:v>insurance</c:v>
                </c:pt>
                <c:pt idx="6">
                  <c:v>youth</c:v>
                </c:pt>
                <c:pt idx="7">
                  <c:v>One off</c:v>
                </c:pt>
                <c:pt idx="8">
                  <c:v>web</c:v>
                </c:pt>
                <c:pt idx="9">
                  <c:v>hpss</c:v>
                </c:pt>
                <c:pt idx="10">
                  <c:v>bank charges</c:v>
                </c:pt>
                <c:pt idx="11">
                  <c:v>audit</c:v>
                </c:pt>
                <c:pt idx="12">
                  <c:v>Champney</c:v>
                </c:pt>
              </c:strCache>
            </c:strRef>
          </c:cat>
          <c:val>
            <c:numRef>
              <c:f>Budget!$C$24:$O$24</c:f>
              <c:numCache>
                <c:formatCode>0</c:formatCode>
                <c:ptCount val="13"/>
                <c:pt idx="0">
                  <c:v>17808.879999999997</c:v>
                </c:pt>
                <c:pt idx="1">
                  <c:v>1879.4799999999998</c:v>
                </c:pt>
                <c:pt idx="2">
                  <c:v>15788.653333333332</c:v>
                </c:pt>
                <c:pt idx="3">
                  <c:v>0</c:v>
                </c:pt>
                <c:pt idx="4">
                  <c:v>1805.9333333333334</c:v>
                </c:pt>
                <c:pt idx="5">
                  <c:v>1560</c:v>
                </c:pt>
                <c:pt idx="6">
                  <c:v>0</c:v>
                </c:pt>
                <c:pt idx="7">
                  <c:v>13466.666666666666</c:v>
                </c:pt>
                <c:pt idx="8">
                  <c:v>0</c:v>
                </c:pt>
                <c:pt idx="9">
                  <c:v>1</c:v>
                </c:pt>
                <c:pt idx="10">
                  <c:v>72</c:v>
                </c:pt>
                <c:pt idx="11">
                  <c:v>93.333333333333329</c:v>
                </c:pt>
                <c:pt idx="12">
                  <c:v>6925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010752"/>
        <c:axId val="220016640"/>
      </c:barChart>
      <c:catAx>
        <c:axId val="220010752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20016640"/>
        <c:crosses val="autoZero"/>
        <c:auto val="1"/>
        <c:lblAlgn val="ctr"/>
        <c:lblOffset val="100"/>
        <c:noMultiLvlLbl val="1"/>
      </c:catAx>
      <c:valAx>
        <c:axId val="220016640"/>
        <c:scaling>
          <c:logBase val="10"/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\£#,##0.0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200107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budget</c:v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strRef>
              <c:f>Budget!$C$22:$O$22</c:f>
              <c:strCache>
                <c:ptCount val="13"/>
                <c:pt idx="0">
                  <c:v>clerk</c:v>
                </c:pt>
                <c:pt idx="1">
                  <c:v>Admin</c:v>
                </c:pt>
                <c:pt idx="2">
                  <c:v>St Michaels</c:v>
                </c:pt>
                <c:pt idx="3">
                  <c:v>RBWM</c:v>
                </c:pt>
                <c:pt idx="4">
                  <c:v>greens</c:v>
                </c:pt>
                <c:pt idx="5">
                  <c:v>insurance</c:v>
                </c:pt>
                <c:pt idx="6">
                  <c:v>youth</c:v>
                </c:pt>
                <c:pt idx="7">
                  <c:v>One off</c:v>
                </c:pt>
                <c:pt idx="8">
                  <c:v>web</c:v>
                </c:pt>
                <c:pt idx="9">
                  <c:v>hpss</c:v>
                </c:pt>
                <c:pt idx="10">
                  <c:v>bank charges</c:v>
                </c:pt>
                <c:pt idx="11">
                  <c:v>audit</c:v>
                </c:pt>
                <c:pt idx="12">
                  <c:v>Champney</c:v>
                </c:pt>
              </c:strCache>
            </c:strRef>
          </c:cat>
          <c:val>
            <c:numRef>
              <c:f>Budget!$C$23:$O$23</c:f>
              <c:numCache>
                <c:formatCode>General</c:formatCode>
                <c:ptCount val="13"/>
                <c:pt idx="0">
                  <c:v>9000</c:v>
                </c:pt>
                <c:pt idx="1">
                  <c:v>2000</c:v>
                </c:pt>
                <c:pt idx="2">
                  <c:v>290</c:v>
                </c:pt>
                <c:pt idx="3">
                  <c:v>200</c:v>
                </c:pt>
                <c:pt idx="4">
                  <c:v>10000</c:v>
                </c:pt>
                <c:pt idx="5">
                  <c:v>2000</c:v>
                </c:pt>
                <c:pt idx="6">
                  <c:v>700</c:v>
                </c:pt>
                <c:pt idx="7">
                  <c:v>1250</c:v>
                </c:pt>
                <c:pt idx="8">
                  <c:v>700</c:v>
                </c:pt>
                <c:pt idx="9">
                  <c:v>1</c:v>
                </c:pt>
                <c:pt idx="10">
                  <c:v>84</c:v>
                </c:pt>
                <c:pt idx="11">
                  <c:v>750</c:v>
                </c:pt>
                <c:pt idx="12">
                  <c:v>350</c:v>
                </c:pt>
              </c:numCache>
            </c:numRef>
          </c:val>
        </c:ser>
        <c:ser>
          <c:idx val="1"/>
          <c:order val="1"/>
          <c:tx>
            <c:v>end of year projected spend</c:v>
          </c:tx>
          <c:spPr>
            <a:solidFill>
              <a:srgbClr val="C0504D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strRef>
              <c:f>Budget!$C$22:$O$22</c:f>
              <c:strCache>
                <c:ptCount val="13"/>
                <c:pt idx="0">
                  <c:v>clerk</c:v>
                </c:pt>
                <c:pt idx="1">
                  <c:v>Admin</c:v>
                </c:pt>
                <c:pt idx="2">
                  <c:v>St Michaels</c:v>
                </c:pt>
                <c:pt idx="3">
                  <c:v>RBWM</c:v>
                </c:pt>
                <c:pt idx="4">
                  <c:v>greens</c:v>
                </c:pt>
                <c:pt idx="5">
                  <c:v>insurance</c:v>
                </c:pt>
                <c:pt idx="6">
                  <c:v>youth</c:v>
                </c:pt>
                <c:pt idx="7">
                  <c:v>One off</c:v>
                </c:pt>
                <c:pt idx="8">
                  <c:v>web</c:v>
                </c:pt>
                <c:pt idx="9">
                  <c:v>hpss</c:v>
                </c:pt>
                <c:pt idx="10">
                  <c:v>bank charges</c:v>
                </c:pt>
                <c:pt idx="11">
                  <c:v>audit</c:v>
                </c:pt>
                <c:pt idx="12">
                  <c:v>Champney</c:v>
                </c:pt>
              </c:strCache>
            </c:strRef>
          </c:cat>
          <c:val>
            <c:numRef>
              <c:f>Budget!$C$24:$O$24</c:f>
              <c:numCache>
                <c:formatCode>0</c:formatCode>
                <c:ptCount val="13"/>
                <c:pt idx="0">
                  <c:v>17808.879999999997</c:v>
                </c:pt>
                <c:pt idx="1">
                  <c:v>1879.4799999999998</c:v>
                </c:pt>
                <c:pt idx="2">
                  <c:v>15788.653333333332</c:v>
                </c:pt>
                <c:pt idx="3">
                  <c:v>0</c:v>
                </c:pt>
                <c:pt idx="4">
                  <c:v>1805.9333333333334</c:v>
                </c:pt>
                <c:pt idx="5">
                  <c:v>1560</c:v>
                </c:pt>
                <c:pt idx="6">
                  <c:v>0</c:v>
                </c:pt>
                <c:pt idx="7">
                  <c:v>13466.666666666666</c:v>
                </c:pt>
                <c:pt idx="8">
                  <c:v>0</c:v>
                </c:pt>
                <c:pt idx="9">
                  <c:v>1</c:v>
                </c:pt>
                <c:pt idx="10">
                  <c:v>72</c:v>
                </c:pt>
                <c:pt idx="11">
                  <c:v>93.333333333333329</c:v>
                </c:pt>
                <c:pt idx="12">
                  <c:v>6925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266880"/>
        <c:axId val="220268416"/>
      </c:barChart>
      <c:catAx>
        <c:axId val="220266880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20268416"/>
        <c:crosses val="autoZero"/>
        <c:auto val="1"/>
        <c:lblAlgn val="ctr"/>
        <c:lblOffset val="100"/>
        <c:noMultiLvlLbl val="1"/>
      </c:catAx>
      <c:valAx>
        <c:axId val="220268416"/>
        <c:scaling>
          <c:logBase val="10"/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\£#,##0.0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2026688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'pie chart'!$C$51:$C$62</c:f>
              <c:strCache>
                <c:ptCount val="12"/>
                <c:pt idx="0">
                  <c:v>Clerk</c:v>
                </c:pt>
                <c:pt idx="1">
                  <c:v>Admin</c:v>
                </c:pt>
                <c:pt idx="2">
                  <c:v>St Michaels</c:v>
                </c:pt>
                <c:pt idx="3">
                  <c:v>RBWM</c:v>
                </c:pt>
                <c:pt idx="4">
                  <c:v>Greens</c:v>
                </c:pt>
                <c:pt idx="5">
                  <c:v>Insurance</c:v>
                </c:pt>
                <c:pt idx="6">
                  <c:v>Youth</c:v>
                </c:pt>
                <c:pt idx="7">
                  <c:v>One off</c:v>
                </c:pt>
                <c:pt idx="8">
                  <c:v>Web</c:v>
                </c:pt>
                <c:pt idx="9">
                  <c:v>Bank charges</c:v>
                </c:pt>
                <c:pt idx="10">
                  <c:v>Audit</c:v>
                </c:pt>
                <c:pt idx="11">
                  <c:v>Champney</c:v>
                </c:pt>
              </c:strCache>
            </c:strRef>
          </c:cat>
          <c:val>
            <c:numRef>
              <c:f>'pie chart'!$O$51:$O$62</c:f>
              <c:numCache>
                <c:formatCode>General</c:formatCode>
                <c:ptCount val="12"/>
                <c:pt idx="0">
                  <c:v>17000</c:v>
                </c:pt>
                <c:pt idx="1">
                  <c:v>2200</c:v>
                </c:pt>
                <c:pt idx="2">
                  <c:v>200</c:v>
                </c:pt>
                <c:pt idx="3">
                  <c:v>0</c:v>
                </c:pt>
                <c:pt idx="4">
                  <c:v>15000</c:v>
                </c:pt>
                <c:pt idx="5">
                  <c:v>1700</c:v>
                </c:pt>
                <c:pt idx="6">
                  <c:v>0</c:v>
                </c:pt>
                <c:pt idx="7">
                  <c:v>1600</c:v>
                </c:pt>
                <c:pt idx="8">
                  <c:v>1600</c:v>
                </c:pt>
                <c:pt idx="9">
                  <c:v>72</c:v>
                </c:pt>
                <c:pt idx="10">
                  <c:v>800</c:v>
                </c:pt>
                <c:pt idx="11">
                  <c:v>6350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186531</xdr:rowOff>
    </xdr:from>
    <xdr:to>
      <xdr:col>3</xdr:col>
      <xdr:colOff>308768</xdr:colOff>
      <xdr:row>57</xdr:row>
      <xdr:rowOff>173832</xdr:rowOff>
    </xdr:to>
    <xdr:sp macro="" textlink="">
      <xdr:nvSpPr>
        <xdr:cNvPr id="2" name="TextBox 1"/>
        <xdr:cNvSpPr txBox="1"/>
      </xdr:nvSpPr>
      <xdr:spPr>
        <a:xfrm>
          <a:off x="0" y="11057731"/>
          <a:ext cx="3572668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our expences i(£60) nclude £10 section 137 money for chocolates for Monty.  must be show on accounts.  Need to ensure other  secton 137 </a:t>
          </a:r>
          <a:r>
            <a:rPr lang="en-GB" sz="1100" baseline="0"/>
            <a:t> </a:t>
          </a:r>
          <a:r>
            <a:rPr lang="en-GB" sz="1100"/>
            <a:t>monies  are also identified in accounts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304920</xdr:colOff>
      <xdr:row>48</xdr:row>
      <xdr:rowOff>95400</xdr:rowOff>
    </xdr:from>
    <xdr:to>
      <xdr:col>11</xdr:col>
      <xdr:colOff>97526</xdr:colOff>
      <xdr:row>48</xdr:row>
      <xdr:rowOff>171360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238125</xdr:colOff>
      <xdr:row>65</xdr:row>
      <xdr:rowOff>0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238125</xdr:colOff>
      <xdr:row>65</xdr:row>
      <xdr:rowOff>0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54</xdr:row>
      <xdr:rowOff>120650</xdr:rowOff>
    </xdr:from>
    <xdr:to>
      <xdr:col>8</xdr:col>
      <xdr:colOff>977900</xdr:colOff>
      <xdr:row>56</xdr:row>
      <xdr:rowOff>127000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292100" y="12150725"/>
          <a:ext cx="5619750" cy="37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t>To the Royal Borough of Windsor and Maidenhead being the Billing Authority within which the above named Parish/Town is situated.  You are hereby directed to pay to</a:t>
          </a:r>
          <a:r>
            <a:rPr lang="en-GB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: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304920</xdr:colOff>
      <xdr:row>48</xdr:row>
      <xdr:rowOff>95400</xdr:rowOff>
    </xdr:from>
    <xdr:to>
      <xdr:col>9</xdr:col>
      <xdr:colOff>585206</xdr:colOff>
      <xdr:row>48</xdr:row>
      <xdr:rowOff>171360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22860</xdr:colOff>
      <xdr:row>49</xdr:row>
      <xdr:rowOff>91440</xdr:rowOff>
    </xdr:from>
    <xdr:to>
      <xdr:col>28</xdr:col>
      <xdr:colOff>487680</xdr:colOff>
      <xdr:row>64</xdr:row>
      <xdr:rowOff>30480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Andrew.Vallance@rbwm.gov.uk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58"/>
  <sheetViews>
    <sheetView tabSelected="1" zoomScale="70" zoomScaleNormal="70" workbookViewId="0">
      <pane ySplit="5" topLeftCell="A6" activePane="bottomLeft" state="frozen"/>
      <selection activeCell="F1" sqref="F1"/>
      <selection pane="bottomLeft" activeCell="G44" sqref="G44"/>
    </sheetView>
  </sheetViews>
  <sheetFormatPr defaultRowHeight="15" x14ac:dyDescent="0.25"/>
  <cols>
    <col min="1" max="1" width="9.140625" style="1" customWidth="1"/>
    <col min="2" max="2" width="33" style="2" customWidth="1"/>
    <col min="3" max="3" width="15.85546875" style="3" bestFit="1" customWidth="1"/>
    <col min="4" max="4" width="12.42578125" style="4" bestFit="1" customWidth="1"/>
    <col min="5" max="5" width="13" style="5" customWidth="1"/>
    <col min="6" max="6" width="8.28515625" style="1" customWidth="1"/>
    <col min="7" max="7" width="12.42578125" style="2" customWidth="1"/>
    <col min="8" max="8" width="11.42578125" style="2"/>
    <col min="9" max="9" width="9.85546875" style="2" customWidth="1"/>
    <col min="10" max="11" width="8.7109375" style="2" customWidth="1"/>
    <col min="12" max="12" width="12.42578125" style="2" customWidth="1"/>
    <col min="13" max="27" width="12.7109375" style="2" customWidth="1"/>
    <col min="28" max="28" width="14.28515625" style="6" customWidth="1"/>
    <col min="29" max="29" width="11.28515625" style="7" customWidth="1"/>
    <col min="30" max="30" width="9.140625" style="7" customWidth="1"/>
    <col min="31" max="31" width="11.28515625" style="7" customWidth="1"/>
    <col min="32" max="1026" width="9.140625" style="7" customWidth="1"/>
  </cols>
  <sheetData>
    <row r="1" spans="1:28" x14ac:dyDescent="0.25">
      <c r="B1" s="8" t="s">
        <v>159</v>
      </c>
    </row>
    <row r="2" spans="1:28" x14ac:dyDescent="0.25">
      <c r="B2" s="8"/>
    </row>
    <row r="3" spans="1:28" ht="15.75" thickBot="1" x14ac:dyDescent="0.3">
      <c r="B3" s="8"/>
      <c r="G3" s="9" t="s">
        <v>0</v>
      </c>
      <c r="H3" s="10"/>
      <c r="I3" s="10"/>
      <c r="J3" s="10"/>
      <c r="K3" s="10"/>
      <c r="L3" s="11" t="s">
        <v>1</v>
      </c>
      <c r="M3" s="397"/>
      <c r="N3" s="398" t="s">
        <v>161</v>
      </c>
      <c r="O3" s="398"/>
      <c r="P3" s="399"/>
      <c r="Q3" s="400"/>
      <c r="R3" s="401"/>
      <c r="S3" s="401"/>
      <c r="T3" s="401" t="s">
        <v>162</v>
      </c>
      <c r="U3" s="401"/>
      <c r="V3" s="402"/>
      <c r="W3" s="403"/>
      <c r="X3" s="404" t="s">
        <v>163</v>
      </c>
      <c r="Y3" s="404"/>
      <c r="Z3" s="405"/>
      <c r="AA3" s="122"/>
    </row>
    <row r="4" spans="1:28" ht="35.25" thickTop="1" thickBot="1" x14ac:dyDescent="0.3">
      <c r="A4" s="12" t="s">
        <v>2</v>
      </c>
      <c r="B4" s="13" t="s">
        <v>177</v>
      </c>
      <c r="C4" s="14" t="s">
        <v>3</v>
      </c>
      <c r="D4" s="15" t="s">
        <v>202</v>
      </c>
      <c r="E4" s="16" t="s">
        <v>4</v>
      </c>
      <c r="F4" s="17" t="s">
        <v>5</v>
      </c>
      <c r="G4" s="408" t="s">
        <v>175</v>
      </c>
      <c r="H4" s="19" t="s">
        <v>7</v>
      </c>
      <c r="I4" s="20" t="s">
        <v>8</v>
      </c>
      <c r="J4" s="20" t="s">
        <v>9</v>
      </c>
      <c r="K4" s="21" t="s">
        <v>176</v>
      </c>
      <c r="L4" s="22" t="s">
        <v>6</v>
      </c>
      <c r="M4" s="395" t="s">
        <v>164</v>
      </c>
      <c r="N4" s="396" t="s">
        <v>165</v>
      </c>
      <c r="O4" s="396" t="s">
        <v>166</v>
      </c>
      <c r="P4" s="406" t="s">
        <v>167</v>
      </c>
      <c r="Q4" s="409" t="s">
        <v>178</v>
      </c>
      <c r="R4" s="396" t="s">
        <v>169</v>
      </c>
      <c r="S4" s="396" t="s">
        <v>170</v>
      </c>
      <c r="T4" s="396" t="s">
        <v>171</v>
      </c>
      <c r="U4" s="406" t="s">
        <v>172</v>
      </c>
      <c r="V4" s="396" t="s">
        <v>14</v>
      </c>
      <c r="W4" s="407" t="s">
        <v>173</v>
      </c>
      <c r="X4" s="396" t="s">
        <v>14</v>
      </c>
      <c r="Y4" s="396" t="s">
        <v>174</v>
      </c>
      <c r="Z4" s="557" t="s">
        <v>310</v>
      </c>
      <c r="AA4" s="23" t="s">
        <v>10</v>
      </c>
    </row>
    <row r="5" spans="1:28" x14ac:dyDescent="0.25">
      <c r="A5" s="24">
        <v>43922</v>
      </c>
      <c r="B5" s="25" t="s">
        <v>201</v>
      </c>
      <c r="C5" s="26"/>
      <c r="D5" s="27"/>
      <c r="E5" s="28"/>
      <c r="F5" s="29"/>
      <c r="G5" s="752">
        <v>32503.29</v>
      </c>
      <c r="H5" s="30"/>
      <c r="I5" s="31"/>
      <c r="J5" s="31"/>
      <c r="K5" s="32"/>
      <c r="L5" s="33"/>
      <c r="M5" s="368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558"/>
      <c r="AA5" s="34"/>
    </row>
    <row r="6" spans="1:28" x14ac:dyDescent="0.25">
      <c r="A6" s="1">
        <v>44287</v>
      </c>
      <c r="B6" s="751" t="s">
        <v>397</v>
      </c>
      <c r="C6" s="3" t="s">
        <v>384</v>
      </c>
      <c r="E6" s="5">
        <v>18</v>
      </c>
      <c r="F6" s="1">
        <v>44287</v>
      </c>
      <c r="G6" s="740"/>
      <c r="J6" s="43"/>
      <c r="K6" s="290"/>
      <c r="L6" s="291">
        <v>18</v>
      </c>
      <c r="M6" s="44"/>
      <c r="N6" s="45"/>
      <c r="O6" s="45"/>
      <c r="P6" s="45">
        <v>18</v>
      </c>
      <c r="Q6" s="45"/>
      <c r="R6" s="45"/>
      <c r="S6" s="45"/>
      <c r="T6" s="45"/>
      <c r="U6" s="45"/>
      <c r="V6" s="45"/>
      <c r="W6" s="43"/>
      <c r="X6" s="43"/>
      <c r="Y6" s="43"/>
      <c r="Z6" s="559"/>
      <c r="AA6" s="292"/>
    </row>
    <row r="7" spans="1:28" x14ac:dyDescent="0.25">
      <c r="A7" s="35">
        <v>43922</v>
      </c>
      <c r="B7" s="36" t="s">
        <v>193</v>
      </c>
      <c r="C7" s="37">
        <v>9776604</v>
      </c>
      <c r="D7" s="38"/>
      <c r="E7" s="419">
        <v>16778</v>
      </c>
      <c r="F7" s="40"/>
      <c r="G7" s="41">
        <v>16778</v>
      </c>
      <c r="H7" s="42">
        <v>16778</v>
      </c>
      <c r="I7" s="43"/>
      <c r="J7" s="43"/>
      <c r="K7" s="290"/>
      <c r="L7" s="291"/>
      <c r="M7" s="44"/>
      <c r="N7" s="45"/>
      <c r="O7" s="45"/>
      <c r="P7" s="45"/>
      <c r="Q7" s="45"/>
      <c r="R7" s="45"/>
      <c r="S7" s="45"/>
      <c r="T7" s="45"/>
      <c r="U7" s="45"/>
      <c r="V7" s="45"/>
      <c r="W7" s="43"/>
      <c r="X7" s="43"/>
      <c r="Y7" s="43"/>
      <c r="Z7" s="559"/>
      <c r="AA7" s="292"/>
    </row>
    <row r="8" spans="1:28" x14ac:dyDescent="0.25">
      <c r="A8" s="35">
        <v>43922</v>
      </c>
      <c r="B8" s="46" t="s">
        <v>194</v>
      </c>
      <c r="C8" s="37">
        <v>9776618</v>
      </c>
      <c r="D8" s="38"/>
      <c r="E8" s="419">
        <v>1977.8</v>
      </c>
      <c r="F8" s="40"/>
      <c r="G8" s="41">
        <v>1977.8</v>
      </c>
      <c r="H8" s="47"/>
      <c r="I8" s="48">
        <v>1977.8</v>
      </c>
      <c r="J8" s="43"/>
      <c r="K8" s="290"/>
      <c r="L8" s="291"/>
      <c r="M8" s="44"/>
      <c r="N8" s="45"/>
      <c r="O8" s="45"/>
      <c r="P8" s="45"/>
      <c r="Q8" s="45"/>
      <c r="R8" s="45"/>
      <c r="S8" s="45"/>
      <c r="T8" s="45"/>
      <c r="U8" s="45"/>
      <c r="V8" s="45"/>
      <c r="W8" s="43"/>
      <c r="X8" s="43"/>
      <c r="Y8" s="43"/>
      <c r="Z8" s="559"/>
      <c r="AA8" s="292"/>
    </row>
    <row r="9" spans="1:28" x14ac:dyDescent="0.25">
      <c r="A9" s="35"/>
      <c r="B9" s="50" t="s">
        <v>179</v>
      </c>
      <c r="C9" s="51"/>
      <c r="D9" s="52">
        <v>588</v>
      </c>
      <c r="E9" s="420"/>
      <c r="F9" s="53"/>
      <c r="G9" s="54"/>
      <c r="H9" s="49"/>
      <c r="I9" s="43"/>
      <c r="J9" s="43"/>
      <c r="K9" s="290"/>
      <c r="L9" s="291"/>
      <c r="M9" s="44"/>
      <c r="N9" s="45"/>
      <c r="O9" s="45"/>
      <c r="P9" s="45"/>
      <c r="Q9" s="45"/>
      <c r="R9" s="45"/>
      <c r="S9" s="45"/>
      <c r="T9" s="45"/>
      <c r="U9" s="45"/>
      <c r="V9" s="45"/>
      <c r="W9" s="43"/>
      <c r="X9" s="43"/>
      <c r="Y9" s="43"/>
      <c r="Z9" s="559"/>
      <c r="AA9" s="292"/>
    </row>
    <row r="10" spans="1:28" s="254" customFormat="1" ht="14.25" x14ac:dyDescent="0.25">
      <c r="A10" s="246">
        <v>43942</v>
      </c>
      <c r="B10" s="247" t="s">
        <v>180</v>
      </c>
      <c r="C10" s="248" t="s">
        <v>181</v>
      </c>
      <c r="D10" s="428">
        <v>589</v>
      </c>
      <c r="E10" s="421">
        <v>739.92</v>
      </c>
      <c r="F10" s="426">
        <v>43952</v>
      </c>
      <c r="G10" s="249"/>
      <c r="H10" s="250"/>
      <c r="I10" s="251"/>
      <c r="J10" s="251"/>
      <c r="K10" s="293"/>
      <c r="L10" s="294">
        <v>739.92</v>
      </c>
      <c r="M10" s="252">
        <v>739.92</v>
      </c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560"/>
      <c r="AA10" s="295"/>
    </row>
    <row r="11" spans="1:28" x14ac:dyDescent="0.25">
      <c r="A11" s="55">
        <v>43942</v>
      </c>
      <c r="B11" s="469" t="s">
        <v>182</v>
      </c>
      <c r="C11" s="450" t="s">
        <v>183</v>
      </c>
      <c r="D11" s="470">
        <v>590</v>
      </c>
      <c r="E11" s="471">
        <v>824.46</v>
      </c>
      <c r="F11" s="472"/>
      <c r="G11" s="57"/>
      <c r="H11" s="296"/>
      <c r="I11" s="297"/>
      <c r="J11" s="298"/>
      <c r="K11" s="290"/>
      <c r="L11" s="427">
        <v>824.46</v>
      </c>
      <c r="M11" s="44">
        <v>824.46</v>
      </c>
      <c r="N11" s="45"/>
      <c r="O11" s="45"/>
      <c r="P11" s="45"/>
      <c r="Q11" s="45"/>
      <c r="R11" s="45"/>
      <c r="S11" s="45"/>
      <c r="T11" s="45"/>
      <c r="U11" s="45"/>
      <c r="V11" s="45"/>
      <c r="W11" s="43"/>
      <c r="X11" s="43"/>
      <c r="Y11" s="43"/>
      <c r="Z11" s="559"/>
      <c r="AA11" s="292"/>
    </row>
    <row r="12" spans="1:28" ht="28.5" x14ac:dyDescent="0.25">
      <c r="A12" s="55">
        <v>43942</v>
      </c>
      <c r="B12" s="414" t="s">
        <v>191</v>
      </c>
      <c r="C12" s="37" t="s">
        <v>184</v>
      </c>
      <c r="D12" s="38">
        <v>591</v>
      </c>
      <c r="E12" s="419">
        <v>294.99</v>
      </c>
      <c r="F12" s="40">
        <v>43962</v>
      </c>
      <c r="G12" s="41"/>
      <c r="H12" s="296"/>
      <c r="I12" s="297"/>
      <c r="J12" s="298"/>
      <c r="K12" s="290"/>
      <c r="L12" s="427">
        <v>294.99</v>
      </c>
      <c r="M12" s="44">
        <v>294.99</v>
      </c>
      <c r="N12" s="45"/>
      <c r="O12" s="45"/>
      <c r="P12" s="45"/>
      <c r="Q12" s="45"/>
      <c r="R12" s="45"/>
      <c r="S12" s="45"/>
      <c r="T12" s="45"/>
      <c r="U12" s="45"/>
      <c r="V12" s="45"/>
      <c r="W12" s="43"/>
      <c r="X12" s="43"/>
      <c r="Y12" s="43"/>
      <c r="Z12" s="559"/>
      <c r="AA12" s="292"/>
    </row>
    <row r="13" spans="1:28" x14ac:dyDescent="0.25">
      <c r="A13" s="35">
        <v>43942</v>
      </c>
      <c r="B13" s="56" t="s">
        <v>185</v>
      </c>
      <c r="C13" s="58"/>
      <c r="D13" s="38">
        <v>592</v>
      </c>
      <c r="E13" s="419"/>
      <c r="F13" s="59"/>
      <c r="G13" s="60"/>
      <c r="H13" s="61"/>
      <c r="I13" s="45"/>
      <c r="J13" s="45"/>
      <c r="K13" s="62"/>
      <c r="L13" s="63"/>
      <c r="M13" s="44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561"/>
      <c r="AA13" s="64"/>
    </row>
    <row r="14" spans="1:28" x14ac:dyDescent="0.25">
      <c r="A14" s="35">
        <v>43942</v>
      </c>
      <c r="B14" s="56" t="s">
        <v>186</v>
      </c>
      <c r="C14" s="58">
        <v>21103</v>
      </c>
      <c r="D14" s="38">
        <v>593</v>
      </c>
      <c r="E14" s="419">
        <v>102.6</v>
      </c>
      <c r="F14" s="59">
        <v>43955</v>
      </c>
      <c r="G14" s="60"/>
      <c r="H14" s="61"/>
      <c r="I14" s="45"/>
      <c r="J14" s="45"/>
      <c r="K14" s="62"/>
      <c r="L14" s="63">
        <v>102.6</v>
      </c>
      <c r="M14" s="44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>
        <v>85.5</v>
      </c>
      <c r="Z14" s="561"/>
      <c r="AA14" s="64">
        <v>17.100000000000001</v>
      </c>
    </row>
    <row r="15" spans="1:28" x14ac:dyDescent="0.25">
      <c r="A15" s="35">
        <v>43942</v>
      </c>
      <c r="B15" s="56" t="s">
        <v>187</v>
      </c>
      <c r="C15" s="58">
        <v>3461</v>
      </c>
      <c r="D15" s="38">
        <v>594</v>
      </c>
      <c r="E15" s="419">
        <v>441</v>
      </c>
      <c r="F15" s="59">
        <v>43958</v>
      </c>
      <c r="G15" s="60"/>
      <c r="H15" s="61"/>
      <c r="I15" s="45"/>
      <c r="J15" s="45"/>
      <c r="K15" s="62"/>
      <c r="L15" s="63">
        <v>441</v>
      </c>
      <c r="M15" s="44"/>
      <c r="N15" s="45"/>
      <c r="O15" s="45">
        <v>367.5</v>
      </c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561"/>
      <c r="AA15" s="64">
        <v>73.5</v>
      </c>
      <c r="AB15" s="6">
        <v>720658638</v>
      </c>
    </row>
    <row r="16" spans="1:28" x14ac:dyDescent="0.25">
      <c r="A16" s="35">
        <v>43942</v>
      </c>
      <c r="B16" s="56" t="s">
        <v>187</v>
      </c>
      <c r="C16" s="58">
        <v>3411</v>
      </c>
      <c r="D16" s="38">
        <v>595</v>
      </c>
      <c r="E16" s="419">
        <v>24</v>
      </c>
      <c r="F16" s="59">
        <v>43958</v>
      </c>
      <c r="G16" s="60"/>
      <c r="H16" s="61"/>
      <c r="I16" s="45"/>
      <c r="J16" s="45"/>
      <c r="K16" s="62"/>
      <c r="L16" s="63">
        <v>24</v>
      </c>
      <c r="M16" s="44"/>
      <c r="N16" s="45"/>
      <c r="O16" s="45">
        <v>20</v>
      </c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561"/>
      <c r="AA16" s="64">
        <v>4</v>
      </c>
    </row>
    <row r="17" spans="1:32" x14ac:dyDescent="0.25">
      <c r="A17" s="35">
        <v>43942</v>
      </c>
      <c r="B17" s="56" t="s">
        <v>187</v>
      </c>
      <c r="C17" s="58">
        <v>3426</v>
      </c>
      <c r="D17" s="38">
        <v>596</v>
      </c>
      <c r="E17" s="419">
        <v>525</v>
      </c>
      <c r="F17" s="59">
        <v>43958</v>
      </c>
      <c r="G17" s="60"/>
      <c r="H17" s="61"/>
      <c r="I17" s="45"/>
      <c r="J17" s="45"/>
      <c r="K17" s="62"/>
      <c r="L17" s="63">
        <v>525</v>
      </c>
      <c r="M17" s="44"/>
      <c r="N17" s="45"/>
      <c r="O17" s="45">
        <v>437.5</v>
      </c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561"/>
      <c r="AA17" s="64">
        <v>87.5</v>
      </c>
    </row>
    <row r="18" spans="1:32" x14ac:dyDescent="0.25">
      <c r="A18" s="35">
        <v>43942</v>
      </c>
      <c r="B18" s="65" t="s">
        <v>188</v>
      </c>
      <c r="C18" s="425" t="s">
        <v>200</v>
      </c>
      <c r="D18" s="38">
        <v>597</v>
      </c>
      <c r="E18" s="419">
        <v>120</v>
      </c>
      <c r="F18" s="59">
        <v>43956</v>
      </c>
      <c r="G18" s="60"/>
      <c r="H18" s="61"/>
      <c r="I18" s="45"/>
      <c r="J18" s="45"/>
      <c r="K18" s="62"/>
      <c r="L18" s="63">
        <v>120</v>
      </c>
      <c r="M18" s="44"/>
      <c r="N18" s="45"/>
      <c r="O18" s="45"/>
      <c r="P18" s="45"/>
      <c r="Q18" s="45"/>
      <c r="R18" s="45">
        <v>120</v>
      </c>
      <c r="S18" s="45"/>
      <c r="T18" s="45"/>
      <c r="U18" s="45"/>
      <c r="V18" s="45"/>
      <c r="W18" s="45"/>
      <c r="X18" s="45"/>
      <c r="Y18" s="45"/>
      <c r="Z18" s="561"/>
      <c r="AA18" s="64"/>
      <c r="AC18" s="6"/>
    </row>
    <row r="19" spans="1:32" s="267" customFormat="1" ht="14.25" x14ac:dyDescent="0.25">
      <c r="A19" s="255">
        <v>43942</v>
      </c>
      <c r="B19" s="256" t="s">
        <v>189</v>
      </c>
      <c r="C19" s="257">
        <v>12554</v>
      </c>
      <c r="D19" s="258">
        <v>598</v>
      </c>
      <c r="E19" s="422">
        <v>912</v>
      </c>
      <c r="F19" s="259">
        <v>43955</v>
      </c>
      <c r="G19" s="260"/>
      <c r="H19" s="261"/>
      <c r="I19" s="262"/>
      <c r="J19" s="262"/>
      <c r="K19" s="263"/>
      <c r="L19" s="264">
        <v>912</v>
      </c>
      <c r="M19" s="265">
        <v>760</v>
      </c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562"/>
      <c r="AA19" s="266">
        <v>152</v>
      </c>
      <c r="AB19" s="267">
        <v>824115754</v>
      </c>
    </row>
    <row r="20" spans="1:32" x14ac:dyDescent="0.25">
      <c r="A20" s="35">
        <v>43942</v>
      </c>
      <c r="B20" s="65" t="s">
        <v>190</v>
      </c>
      <c r="C20" s="58" t="s">
        <v>184</v>
      </c>
      <c r="D20" s="38">
        <v>599</v>
      </c>
      <c r="E20" s="419">
        <v>152.18</v>
      </c>
      <c r="F20" s="59">
        <v>43950</v>
      </c>
      <c r="G20" s="60"/>
      <c r="H20" s="61"/>
      <c r="I20" s="45"/>
      <c r="J20" s="45"/>
      <c r="K20" s="62"/>
      <c r="L20" s="63">
        <v>152.18</v>
      </c>
      <c r="M20" s="44">
        <v>152.18</v>
      </c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561"/>
      <c r="AA20" s="64"/>
    </row>
    <row r="21" spans="1:32" x14ac:dyDescent="0.25">
      <c r="A21" s="415"/>
      <c r="B21" s="416" t="s">
        <v>203</v>
      </c>
      <c r="C21" s="417" t="s">
        <v>192</v>
      </c>
      <c r="D21" s="258">
        <v>600</v>
      </c>
      <c r="E21" s="423">
        <v>60</v>
      </c>
      <c r="F21" s="59">
        <v>43952</v>
      </c>
      <c r="G21" s="60"/>
      <c r="H21" s="61"/>
      <c r="I21" s="45"/>
      <c r="J21" s="45"/>
      <c r="K21" s="62"/>
      <c r="L21" s="63">
        <v>60</v>
      </c>
      <c r="M21" s="44"/>
      <c r="N21" s="45">
        <v>60</v>
      </c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561"/>
      <c r="AA21" s="64"/>
      <c r="AB21" s="66"/>
    </row>
    <row r="22" spans="1:32" x14ac:dyDescent="0.25">
      <c r="A22" s="415"/>
      <c r="B22" s="429" t="s">
        <v>204</v>
      </c>
      <c r="C22" s="417"/>
      <c r="D22" s="418"/>
      <c r="E22" s="423"/>
      <c r="F22" s="59"/>
      <c r="G22" s="60"/>
      <c r="H22" s="61"/>
      <c r="I22" s="45"/>
      <c r="J22" s="45"/>
      <c r="K22" s="62"/>
      <c r="L22" s="63"/>
      <c r="M22" s="44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561"/>
      <c r="AA22" s="64"/>
    </row>
    <row r="23" spans="1:32" x14ac:dyDescent="0.25">
      <c r="A23" s="415">
        <v>43975</v>
      </c>
      <c r="B23" s="416" t="s">
        <v>212</v>
      </c>
      <c r="C23" s="417" t="s">
        <v>278</v>
      </c>
      <c r="D23" s="418"/>
      <c r="E23" s="423">
        <v>294.99</v>
      </c>
      <c r="F23" s="59">
        <v>44022</v>
      </c>
      <c r="G23" s="60"/>
      <c r="H23" s="61"/>
      <c r="I23" s="45"/>
      <c r="J23" s="45"/>
      <c r="K23" s="62"/>
      <c r="L23" s="63">
        <v>294.99</v>
      </c>
      <c r="M23" s="44">
        <v>294.99</v>
      </c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561"/>
      <c r="AA23" s="64"/>
    </row>
    <row r="24" spans="1:32" x14ac:dyDescent="0.25">
      <c r="A24" s="35">
        <v>43975</v>
      </c>
      <c r="B24" s="65" t="s">
        <v>205</v>
      </c>
      <c r="C24" s="58" t="s">
        <v>206</v>
      </c>
      <c r="D24" s="38"/>
      <c r="E24" s="419">
        <v>534</v>
      </c>
      <c r="F24" s="59">
        <v>43978</v>
      </c>
      <c r="G24" s="60"/>
      <c r="H24" s="61"/>
      <c r="I24" s="45"/>
      <c r="J24" s="45"/>
      <c r="K24" s="62"/>
      <c r="L24" s="63">
        <v>534</v>
      </c>
      <c r="M24" s="44"/>
      <c r="N24" s="45"/>
      <c r="O24" s="45"/>
      <c r="P24" s="45"/>
      <c r="Q24" s="45"/>
      <c r="R24" s="45"/>
      <c r="S24" s="45">
        <v>445</v>
      </c>
      <c r="T24" s="45"/>
      <c r="U24" s="45"/>
      <c r="V24" s="45"/>
      <c r="W24" s="45"/>
      <c r="X24" s="45"/>
      <c r="Y24" s="45"/>
      <c r="Z24" s="561"/>
      <c r="AA24" s="64">
        <v>89</v>
      </c>
      <c r="AB24" s="6">
        <v>847079201</v>
      </c>
    </row>
    <row r="25" spans="1:32" x14ac:dyDescent="0.25">
      <c r="A25" s="35">
        <v>43975</v>
      </c>
      <c r="B25" s="65" t="s">
        <v>207</v>
      </c>
      <c r="C25" s="58">
        <v>32186</v>
      </c>
      <c r="D25" s="38">
        <v>720925788</v>
      </c>
      <c r="E25" s="419">
        <v>714</v>
      </c>
      <c r="F25" s="59">
        <v>43978</v>
      </c>
      <c r="G25" s="60"/>
      <c r="H25" s="61"/>
      <c r="I25" s="45"/>
      <c r="J25" s="45"/>
      <c r="K25" s="62"/>
      <c r="L25" s="63">
        <v>714</v>
      </c>
      <c r="M25" s="44"/>
      <c r="N25" s="45"/>
      <c r="O25" s="45">
        <v>595</v>
      </c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561"/>
      <c r="AA25" s="64">
        <v>119</v>
      </c>
      <c r="AB25" s="6">
        <v>537879289</v>
      </c>
    </row>
    <row r="26" spans="1:32" x14ac:dyDescent="0.25">
      <c r="A26" s="35">
        <v>43975</v>
      </c>
      <c r="B26" s="65" t="s">
        <v>208</v>
      </c>
      <c r="C26" s="58" t="s">
        <v>209</v>
      </c>
      <c r="D26" s="38">
        <v>990472461</v>
      </c>
      <c r="E26" s="419">
        <v>850.98</v>
      </c>
      <c r="F26" s="59">
        <v>43978</v>
      </c>
      <c r="G26" s="60"/>
      <c r="H26" s="61"/>
      <c r="I26" s="45"/>
      <c r="J26" s="45"/>
      <c r="K26" s="62"/>
      <c r="L26" s="63">
        <v>850.98</v>
      </c>
      <c r="M26" s="44">
        <v>850.98</v>
      </c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561"/>
      <c r="AA26" s="64"/>
    </row>
    <row r="27" spans="1:32" x14ac:dyDescent="0.25">
      <c r="A27" s="35">
        <v>43975</v>
      </c>
      <c r="B27" s="65" t="s">
        <v>210</v>
      </c>
      <c r="C27" s="58" t="s">
        <v>209</v>
      </c>
      <c r="D27" s="38"/>
      <c r="E27" s="419">
        <v>87.78</v>
      </c>
      <c r="F27" s="59">
        <v>43978</v>
      </c>
      <c r="G27" s="60"/>
      <c r="H27" s="61"/>
      <c r="I27" s="45"/>
      <c r="J27" s="45"/>
      <c r="K27" s="62"/>
      <c r="L27" s="63">
        <v>87.78</v>
      </c>
      <c r="M27" s="44">
        <v>87.78</v>
      </c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561"/>
      <c r="AA27" s="64"/>
    </row>
    <row r="28" spans="1:32" x14ac:dyDescent="0.25">
      <c r="A28" s="35">
        <v>43985</v>
      </c>
      <c r="B28" s="65" t="s">
        <v>187</v>
      </c>
      <c r="C28" s="430">
        <v>346434883497</v>
      </c>
      <c r="D28" s="38">
        <v>314964497</v>
      </c>
      <c r="E28" s="419">
        <v>2264.1999999999998</v>
      </c>
      <c r="F28" s="59">
        <v>43990</v>
      </c>
      <c r="G28" s="60"/>
      <c r="H28" s="61"/>
      <c r="I28" s="45"/>
      <c r="J28" s="45"/>
      <c r="K28" s="62"/>
      <c r="L28" s="63">
        <v>2264.1999999999998</v>
      </c>
      <c r="M28" s="44"/>
      <c r="N28" s="45"/>
      <c r="O28" s="45">
        <v>1886.83</v>
      </c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561"/>
      <c r="AA28" s="64">
        <v>377.37</v>
      </c>
      <c r="AB28" s="6">
        <v>720658638</v>
      </c>
      <c r="AD28" s="7" t="s">
        <v>27</v>
      </c>
      <c r="AF28" s="7" t="s">
        <v>28</v>
      </c>
    </row>
    <row r="29" spans="1:32" x14ac:dyDescent="0.25">
      <c r="A29" s="1">
        <v>43990</v>
      </c>
      <c r="B29" s="2" t="s">
        <v>218</v>
      </c>
      <c r="C29" s="51"/>
      <c r="E29" s="5">
        <v>400</v>
      </c>
      <c r="F29" s="1">
        <v>43990</v>
      </c>
      <c r="G29" s="57"/>
      <c r="I29" s="432"/>
      <c r="J29" s="48"/>
      <c r="L29" s="57">
        <v>400</v>
      </c>
      <c r="N29" s="432"/>
      <c r="O29" s="432"/>
      <c r="P29" s="432"/>
      <c r="Q29" s="432"/>
      <c r="R29" s="432">
        <v>400</v>
      </c>
      <c r="S29" s="432"/>
      <c r="T29" s="432"/>
      <c r="U29" s="432"/>
      <c r="V29" s="432"/>
      <c r="W29" s="432"/>
      <c r="X29" s="432"/>
      <c r="Y29" s="432"/>
      <c r="Z29" s="563"/>
      <c r="AA29" s="433"/>
    </row>
    <row r="30" spans="1:32" x14ac:dyDescent="0.25">
      <c r="A30" s="35">
        <v>43998</v>
      </c>
      <c r="B30" s="65" t="s">
        <v>210</v>
      </c>
      <c r="C30" s="58" t="s">
        <v>211</v>
      </c>
      <c r="D30" s="38">
        <v>478948649</v>
      </c>
      <c r="E30" s="419">
        <v>87.98</v>
      </c>
      <c r="F30" s="59">
        <v>44000</v>
      </c>
      <c r="G30" s="60"/>
      <c r="H30" s="61"/>
      <c r="I30" s="45"/>
      <c r="J30" s="45"/>
      <c r="K30" s="62"/>
      <c r="L30" s="63">
        <v>87.98</v>
      </c>
      <c r="M30" s="44">
        <v>87.98</v>
      </c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561"/>
      <c r="AA30" s="64"/>
    </row>
    <row r="31" spans="1:32" x14ac:dyDescent="0.25">
      <c r="A31" s="35">
        <v>43998</v>
      </c>
      <c r="B31" s="65" t="s">
        <v>208</v>
      </c>
      <c r="C31" s="58" t="s">
        <v>211</v>
      </c>
      <c r="D31" s="38">
        <v>621992757</v>
      </c>
      <c r="E31" s="419">
        <v>850.78</v>
      </c>
      <c r="F31" s="59">
        <v>44000</v>
      </c>
      <c r="G31" s="60"/>
      <c r="H31" s="61"/>
      <c r="I31" s="45"/>
      <c r="J31" s="45"/>
      <c r="K31" s="62"/>
      <c r="L31" s="63">
        <v>850.78</v>
      </c>
      <c r="M31" s="44">
        <v>850.78</v>
      </c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561"/>
      <c r="AA31" s="64"/>
    </row>
    <row r="32" spans="1:32" x14ac:dyDescent="0.25">
      <c r="A32" s="35">
        <v>43998</v>
      </c>
      <c r="B32" s="56" t="s">
        <v>212</v>
      </c>
      <c r="C32" s="431">
        <v>43983</v>
      </c>
      <c r="D32" s="38">
        <v>65932612</v>
      </c>
      <c r="E32" s="419">
        <v>294.99</v>
      </c>
      <c r="F32" s="59">
        <v>44000</v>
      </c>
      <c r="G32" s="60"/>
      <c r="H32" s="61"/>
      <c r="I32" s="45"/>
      <c r="J32" s="45"/>
      <c r="K32" s="62"/>
      <c r="L32" s="63">
        <v>294.99</v>
      </c>
      <c r="M32" s="44">
        <v>294.99</v>
      </c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561"/>
      <c r="AA32" s="64"/>
    </row>
    <row r="33" spans="1:29" x14ac:dyDescent="0.25">
      <c r="A33" s="35">
        <v>43998</v>
      </c>
      <c r="B33" s="56" t="s">
        <v>213</v>
      </c>
      <c r="C33" s="58" t="s">
        <v>214</v>
      </c>
      <c r="D33" s="38">
        <v>242906411</v>
      </c>
      <c r="E33" s="419">
        <v>258.68</v>
      </c>
      <c r="F33" s="59">
        <v>44000</v>
      </c>
      <c r="G33" s="60"/>
      <c r="H33" s="61"/>
      <c r="I33" s="45"/>
      <c r="J33" s="45"/>
      <c r="K33" s="62"/>
      <c r="L33" s="63">
        <v>258.68</v>
      </c>
      <c r="M33" s="44"/>
      <c r="N33" s="45"/>
      <c r="O33" s="45"/>
      <c r="P33" s="45"/>
      <c r="Q33" s="45">
        <v>194.46</v>
      </c>
      <c r="R33" s="45"/>
      <c r="S33" s="45"/>
      <c r="T33" s="45"/>
      <c r="U33" s="45"/>
      <c r="V33" s="45"/>
      <c r="W33" s="45"/>
      <c r="X33" s="45"/>
      <c r="Y33" s="45"/>
      <c r="Z33" s="561"/>
      <c r="AA33" s="64">
        <v>64.22</v>
      </c>
    </row>
    <row r="34" spans="1:29" x14ac:dyDescent="0.25">
      <c r="A34" s="35">
        <v>43998</v>
      </c>
      <c r="B34" s="56" t="s">
        <v>215</v>
      </c>
      <c r="C34" s="58">
        <v>11543</v>
      </c>
      <c r="D34" s="38">
        <v>839363171</v>
      </c>
      <c r="E34" s="419">
        <v>390</v>
      </c>
      <c r="F34" s="59">
        <v>44000</v>
      </c>
      <c r="G34" s="60"/>
      <c r="H34" s="61"/>
      <c r="I34" s="45"/>
      <c r="J34" s="45"/>
      <c r="K34" s="62"/>
      <c r="L34" s="63">
        <v>390</v>
      </c>
      <c r="M34" s="44"/>
      <c r="N34" s="45"/>
      <c r="O34" s="45"/>
      <c r="P34" s="45"/>
      <c r="Q34" s="45"/>
      <c r="R34" s="45">
        <v>325</v>
      </c>
      <c r="S34" s="45"/>
      <c r="T34" s="45"/>
      <c r="U34" s="45"/>
      <c r="V34" s="45"/>
      <c r="W34" s="45"/>
      <c r="X34" s="45"/>
      <c r="Y34" s="45"/>
      <c r="Z34" s="561"/>
      <c r="AA34" s="64">
        <v>65</v>
      </c>
      <c r="AB34" s="6" t="s">
        <v>216</v>
      </c>
    </row>
    <row r="35" spans="1:29" x14ac:dyDescent="0.25">
      <c r="A35" s="35">
        <v>43998</v>
      </c>
      <c r="B35" s="56" t="s">
        <v>187</v>
      </c>
      <c r="C35" s="58">
        <v>3534</v>
      </c>
      <c r="D35" s="38">
        <v>343736339</v>
      </c>
      <c r="E35" s="419">
        <v>1003.2</v>
      </c>
      <c r="F35" s="59">
        <v>44000</v>
      </c>
      <c r="G35" s="60"/>
      <c r="H35" s="61"/>
      <c r="I35" s="45"/>
      <c r="J35" s="45"/>
      <c r="K35" s="62"/>
      <c r="L35" s="63">
        <v>1003.2</v>
      </c>
      <c r="M35" s="44"/>
      <c r="N35" s="45"/>
      <c r="O35" s="45">
        <v>836</v>
      </c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561"/>
      <c r="AA35" s="64">
        <v>167.2</v>
      </c>
    </row>
    <row r="36" spans="1:29" x14ac:dyDescent="0.25">
      <c r="A36" s="35">
        <v>43998</v>
      </c>
      <c r="B36" s="56" t="s">
        <v>217</v>
      </c>
      <c r="C36" s="431">
        <v>43983</v>
      </c>
      <c r="D36" s="38">
        <v>513527041</v>
      </c>
      <c r="E36" s="419">
        <v>115.6</v>
      </c>
      <c r="F36" s="59">
        <v>44000</v>
      </c>
      <c r="G36" s="60"/>
      <c r="H36" s="61"/>
      <c r="I36" s="45"/>
      <c r="J36" s="45"/>
      <c r="K36" s="62"/>
      <c r="L36" s="63">
        <v>115.6</v>
      </c>
      <c r="M36" s="44"/>
      <c r="N36" s="45">
        <v>115.6</v>
      </c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561"/>
      <c r="AA36" s="64"/>
      <c r="AC36" s="2"/>
    </row>
    <row r="37" spans="1:29" x14ac:dyDescent="0.25">
      <c r="A37" s="35">
        <v>44008</v>
      </c>
      <c r="B37" s="56" t="s">
        <v>219</v>
      </c>
      <c r="C37" s="58">
        <v>2020</v>
      </c>
      <c r="D37" s="38"/>
      <c r="E37" s="419">
        <v>35</v>
      </c>
      <c r="F37" s="59">
        <v>44008</v>
      </c>
      <c r="G37" s="60"/>
      <c r="H37" s="61"/>
      <c r="I37" s="45"/>
      <c r="J37" s="45"/>
      <c r="K37" s="62"/>
      <c r="L37" s="63">
        <v>35</v>
      </c>
      <c r="M37" s="44"/>
      <c r="N37" s="45"/>
      <c r="O37" s="45"/>
      <c r="P37" s="45"/>
      <c r="Q37" s="45">
        <v>35</v>
      </c>
      <c r="R37" s="45"/>
      <c r="S37" s="45"/>
      <c r="T37" s="45"/>
      <c r="U37" s="45"/>
      <c r="V37" s="45"/>
      <c r="W37" s="45"/>
      <c r="X37" s="45"/>
      <c r="Y37" s="45"/>
      <c r="Z37" s="561"/>
      <c r="AA37" s="64"/>
    </row>
    <row r="38" spans="1:29" x14ac:dyDescent="0.25">
      <c r="A38" s="35">
        <v>44012</v>
      </c>
      <c r="B38" s="56" t="s">
        <v>220</v>
      </c>
      <c r="C38" s="434">
        <v>44012</v>
      </c>
      <c r="D38" s="38"/>
      <c r="E38" s="419">
        <v>18</v>
      </c>
      <c r="F38" s="59">
        <v>44012</v>
      </c>
      <c r="G38" s="60"/>
      <c r="H38" s="61"/>
      <c r="I38" s="45"/>
      <c r="J38" s="45"/>
      <c r="K38" s="62"/>
      <c r="L38" s="63">
        <v>18</v>
      </c>
      <c r="M38" s="44"/>
      <c r="N38" s="45"/>
      <c r="O38" s="45"/>
      <c r="P38" s="45">
        <v>18</v>
      </c>
      <c r="Q38" s="45"/>
      <c r="R38" s="45"/>
      <c r="S38" s="45"/>
      <c r="T38" s="45"/>
      <c r="U38" s="45"/>
      <c r="V38" s="45"/>
      <c r="W38" s="45"/>
      <c r="X38" s="45"/>
      <c r="Y38" s="45"/>
      <c r="Z38" s="561"/>
      <c r="AA38" s="64"/>
    </row>
    <row r="39" spans="1:29" x14ac:dyDescent="0.25">
      <c r="A39" s="35"/>
      <c r="B39" s="56"/>
      <c r="C39" s="67"/>
      <c r="D39" s="38"/>
      <c r="E39" s="419"/>
      <c r="F39" s="59"/>
      <c r="G39" s="60"/>
      <c r="H39" s="61"/>
      <c r="I39" s="45"/>
      <c r="J39" s="45"/>
      <c r="K39" s="62"/>
      <c r="L39" s="63"/>
      <c r="M39" s="44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561"/>
      <c r="AA39" s="64"/>
    </row>
    <row r="40" spans="1:29" x14ac:dyDescent="0.25">
      <c r="A40" s="35"/>
      <c r="B40" s="62"/>
      <c r="C40" s="67"/>
      <c r="D40" s="38"/>
      <c r="E40" s="419"/>
      <c r="F40" s="59"/>
      <c r="G40" s="60"/>
      <c r="H40" s="61"/>
      <c r="I40" s="45"/>
      <c r="J40" s="45"/>
      <c r="K40" s="62"/>
      <c r="L40" s="63"/>
      <c r="M40" s="44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561"/>
      <c r="AA40" s="64"/>
    </row>
    <row r="41" spans="1:29" x14ac:dyDescent="0.25">
      <c r="A41" s="35"/>
      <c r="B41" s="62"/>
      <c r="C41" s="67"/>
      <c r="D41" s="38"/>
      <c r="E41" s="419"/>
      <c r="F41" s="59"/>
      <c r="G41" s="60"/>
      <c r="H41" s="61"/>
      <c r="I41" s="45"/>
      <c r="J41" s="45"/>
      <c r="K41" s="62"/>
      <c r="L41" s="63"/>
      <c r="M41" s="44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561"/>
      <c r="AA41" s="64"/>
    </row>
    <row r="42" spans="1:29" x14ac:dyDescent="0.25">
      <c r="A42" s="303"/>
      <c r="B42" s="299"/>
      <c r="C42" s="300"/>
      <c r="D42" s="304"/>
      <c r="E42" s="424"/>
      <c r="F42" s="301"/>
      <c r="G42" s="302"/>
      <c r="H42" s="305"/>
      <c r="I42" s="306"/>
      <c r="J42" s="306"/>
      <c r="K42" s="299"/>
      <c r="L42" s="307"/>
      <c r="M42" s="308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564"/>
      <c r="AA42" s="309"/>
    </row>
    <row r="43" spans="1:29" x14ac:dyDescent="0.25">
      <c r="A43" s="310">
        <v>42916</v>
      </c>
      <c r="B43" s="311" t="s">
        <v>29</v>
      </c>
      <c r="C43" s="312"/>
      <c r="D43" s="313"/>
      <c r="E43" s="314"/>
      <c r="F43" s="315"/>
      <c r="G43" s="316">
        <f>SUM(G5:G42)</f>
        <v>51259.090000000004</v>
      </c>
      <c r="H43" s="69">
        <f t="shared" ref="H43:AA43" si="0">SUM(H5:H42)</f>
        <v>16778</v>
      </c>
      <c r="I43" s="70">
        <f t="shared" si="0"/>
        <v>1977.8</v>
      </c>
      <c r="J43" s="70">
        <f t="shared" si="0"/>
        <v>0</v>
      </c>
      <c r="K43" s="71">
        <f t="shared" si="0"/>
        <v>0</v>
      </c>
      <c r="L43" s="317">
        <f t="shared" si="0"/>
        <v>12414.330000000002</v>
      </c>
      <c r="M43" s="71">
        <f t="shared" si="0"/>
        <v>5239.05</v>
      </c>
      <c r="N43" s="71">
        <f t="shared" si="0"/>
        <v>175.6</v>
      </c>
      <c r="O43" s="71">
        <f t="shared" si="0"/>
        <v>4142.83</v>
      </c>
      <c r="P43" s="71">
        <f t="shared" si="0"/>
        <v>36</v>
      </c>
      <c r="Q43" s="71">
        <f t="shared" si="0"/>
        <v>229.46</v>
      </c>
      <c r="R43" s="71">
        <f t="shared" si="0"/>
        <v>845</v>
      </c>
      <c r="S43" s="71">
        <f t="shared" si="0"/>
        <v>445</v>
      </c>
      <c r="T43" s="71">
        <f t="shared" si="0"/>
        <v>0</v>
      </c>
      <c r="U43" s="71">
        <f t="shared" si="0"/>
        <v>0</v>
      </c>
      <c r="V43" s="71">
        <f t="shared" si="0"/>
        <v>0</v>
      </c>
      <c r="W43" s="70">
        <f t="shared" si="0"/>
        <v>0</v>
      </c>
      <c r="X43" s="70">
        <f t="shared" si="0"/>
        <v>0</v>
      </c>
      <c r="Y43" s="70">
        <f t="shared" si="0"/>
        <v>85.5</v>
      </c>
      <c r="Z43" s="328"/>
      <c r="AA43" s="318">
        <f t="shared" si="0"/>
        <v>1215.8900000000001</v>
      </c>
    </row>
    <row r="44" spans="1:29" x14ac:dyDescent="0.25">
      <c r="A44" s="72">
        <v>42916</v>
      </c>
      <c r="B44" s="73" t="s">
        <v>30</v>
      </c>
      <c r="C44" s="74"/>
      <c r="D44" s="75"/>
      <c r="E44" s="76"/>
      <c r="F44" s="77"/>
      <c r="G44" s="78">
        <f>L43</f>
        <v>12414.330000000002</v>
      </c>
      <c r="H44" s="319"/>
      <c r="I44" s="320"/>
      <c r="J44" s="320"/>
      <c r="K44" s="321"/>
      <c r="L44" s="80">
        <f>SUM(M43:AA43)</f>
        <v>12414.329999999998</v>
      </c>
      <c r="M44" s="322"/>
      <c r="N44" s="323"/>
      <c r="O44" s="323"/>
      <c r="P44" s="323"/>
      <c r="Q44" s="323"/>
      <c r="R44" s="323"/>
      <c r="S44" s="323"/>
      <c r="T44" s="323"/>
      <c r="U44" s="323"/>
      <c r="V44" s="323"/>
      <c r="W44" s="323"/>
      <c r="X44" s="323"/>
      <c r="Y44" s="323"/>
      <c r="Z44" s="565"/>
      <c r="AA44" s="324"/>
    </row>
    <row r="45" spans="1:29" x14ac:dyDescent="0.25">
      <c r="A45" s="81">
        <v>42916</v>
      </c>
      <c r="B45" s="82" t="s">
        <v>31</v>
      </c>
      <c r="C45" s="83"/>
      <c r="D45" s="84"/>
      <c r="E45" s="85"/>
      <c r="F45" s="86" t="s">
        <v>32</v>
      </c>
      <c r="G45" s="87">
        <f>G43-G44</f>
        <v>38844.76</v>
      </c>
      <c r="H45" s="88">
        <f t="shared" ref="H45:AA45" si="1">H43</f>
        <v>16778</v>
      </c>
      <c r="I45" s="89">
        <f t="shared" si="1"/>
        <v>1977.8</v>
      </c>
      <c r="J45" s="89">
        <f t="shared" si="1"/>
        <v>0</v>
      </c>
      <c r="K45" s="82">
        <f t="shared" si="1"/>
        <v>0</v>
      </c>
      <c r="L45" s="90">
        <f t="shared" si="1"/>
        <v>12414.330000000002</v>
      </c>
      <c r="M45" s="82">
        <f t="shared" si="1"/>
        <v>5239.05</v>
      </c>
      <c r="N45" s="82">
        <f t="shared" si="1"/>
        <v>175.6</v>
      </c>
      <c r="O45" s="82">
        <f t="shared" si="1"/>
        <v>4142.83</v>
      </c>
      <c r="P45" s="82">
        <f t="shared" si="1"/>
        <v>36</v>
      </c>
      <c r="Q45" s="82">
        <f t="shared" si="1"/>
        <v>229.46</v>
      </c>
      <c r="R45" s="82">
        <f t="shared" si="1"/>
        <v>845</v>
      </c>
      <c r="S45" s="82">
        <f t="shared" si="1"/>
        <v>445</v>
      </c>
      <c r="T45" s="82">
        <f t="shared" si="1"/>
        <v>0</v>
      </c>
      <c r="U45" s="82">
        <f t="shared" si="1"/>
        <v>0</v>
      </c>
      <c r="V45" s="82">
        <f t="shared" si="1"/>
        <v>0</v>
      </c>
      <c r="W45" s="89">
        <f t="shared" si="1"/>
        <v>0</v>
      </c>
      <c r="X45" s="89">
        <f t="shared" si="1"/>
        <v>0</v>
      </c>
      <c r="Y45" s="89">
        <f t="shared" si="1"/>
        <v>85.5</v>
      </c>
      <c r="Z45" s="566"/>
      <c r="AA45" s="91">
        <f t="shared" si="1"/>
        <v>1215.8900000000001</v>
      </c>
    </row>
    <row r="46" spans="1:29" x14ac:dyDescent="0.25">
      <c r="A46" s="92"/>
      <c r="B46" s="93"/>
      <c r="C46" s="94"/>
      <c r="D46" s="95"/>
      <c r="E46" s="96"/>
      <c r="F46" s="92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</row>
    <row r="47" spans="1:29" s="98" customFormat="1" x14ac:dyDescent="0.25">
      <c r="A47" s="97"/>
      <c r="C47" s="99"/>
      <c r="D47" s="100"/>
      <c r="E47" s="101"/>
      <c r="F47" s="102"/>
      <c r="G47" s="93" t="s">
        <v>33</v>
      </c>
      <c r="H47" s="103">
        <f>SUM(H45:K45)</f>
        <v>18755.8</v>
      </c>
      <c r="I47" s="103"/>
      <c r="J47" s="103"/>
      <c r="K47" s="103"/>
      <c r="L47" s="93" t="s">
        <v>34</v>
      </c>
      <c r="M47" s="103">
        <f>SUM(M45:AA45)</f>
        <v>12414.329999999998</v>
      </c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4"/>
    </row>
    <row r="48" spans="1:29" x14ac:dyDescent="0.25">
      <c r="A48" s="92"/>
      <c r="B48" s="105"/>
      <c r="C48" s="106"/>
      <c r="D48" s="95"/>
      <c r="E48" s="96"/>
      <c r="F48" s="92"/>
      <c r="G48" s="93"/>
      <c r="L48" s="93"/>
    </row>
    <row r="49" spans="1:13" x14ac:dyDescent="0.25">
      <c r="A49" s="92"/>
      <c r="B49" s="93" t="s">
        <v>195</v>
      </c>
      <c r="C49" s="106"/>
      <c r="D49" s="95"/>
      <c r="E49" s="96"/>
      <c r="F49" s="92"/>
      <c r="G49" s="93">
        <f>G5</f>
        <v>32503.29</v>
      </c>
      <c r="I49" s="2" t="s">
        <v>247</v>
      </c>
      <c r="J49" s="107"/>
      <c r="L49" s="2">
        <v>40014.21</v>
      </c>
    </row>
    <row r="50" spans="1:13" x14ac:dyDescent="0.25">
      <c r="A50" s="92"/>
      <c r="B50" s="105" t="s">
        <v>196</v>
      </c>
      <c r="C50" s="106"/>
      <c r="D50" s="95"/>
      <c r="E50" s="96"/>
      <c r="F50" s="92"/>
      <c r="G50" s="108">
        <f>H47</f>
        <v>18755.8</v>
      </c>
      <c r="I50" s="4" t="s">
        <v>35</v>
      </c>
      <c r="J50" s="107"/>
      <c r="L50" s="109">
        <v>0</v>
      </c>
    </row>
    <row r="51" spans="1:13" x14ac:dyDescent="0.25">
      <c r="B51" s="105"/>
      <c r="C51" s="106"/>
      <c r="G51" s="110">
        <f>SUM(G49:G50)</f>
        <v>51259.09</v>
      </c>
      <c r="I51" s="4"/>
      <c r="J51" s="107"/>
      <c r="L51" s="110">
        <f>SUM(L49:L50)</f>
        <v>40014.21</v>
      </c>
    </row>
    <row r="52" spans="1:13" x14ac:dyDescent="0.25">
      <c r="B52" s="105" t="s">
        <v>197</v>
      </c>
      <c r="C52" s="106"/>
      <c r="G52" s="2">
        <f>L43</f>
        <v>12414.330000000002</v>
      </c>
      <c r="I52" s="2" t="s">
        <v>36</v>
      </c>
      <c r="L52" s="2">
        <f>E11+E23+50</f>
        <v>1169.45</v>
      </c>
      <c r="M52" s="2" t="s">
        <v>396</v>
      </c>
    </row>
    <row r="53" spans="1:13" x14ac:dyDescent="0.25">
      <c r="B53" s="93" t="s">
        <v>198</v>
      </c>
      <c r="C53" s="106"/>
      <c r="G53" s="111">
        <f>G51-G52</f>
        <v>38844.759999999995</v>
      </c>
      <c r="L53" s="111">
        <f>L51-L52</f>
        <v>38844.76</v>
      </c>
      <c r="M53" s="110" t="s">
        <v>199</v>
      </c>
    </row>
    <row r="54" spans="1:13" x14ac:dyDescent="0.25">
      <c r="B54" s="105"/>
      <c r="C54" s="106"/>
    </row>
    <row r="55" spans="1:13" ht="15.75" thickBot="1" x14ac:dyDescent="0.3">
      <c r="L55" s="110">
        <f>L53-G53</f>
        <v>0</v>
      </c>
      <c r="M55" s="2" t="s">
        <v>37</v>
      </c>
    </row>
    <row r="56" spans="1:13" x14ac:dyDescent="0.25">
      <c r="B56" s="451" t="s">
        <v>248</v>
      </c>
      <c r="C56" s="452"/>
      <c r="D56" s="453"/>
      <c r="E56" s="454"/>
      <c r="F56" s="455"/>
      <c r="G56" s="456"/>
    </row>
    <row r="57" spans="1:13" x14ac:dyDescent="0.25">
      <c r="B57" s="457" t="s">
        <v>26</v>
      </c>
      <c r="C57" s="458"/>
      <c r="D57" s="459">
        <v>571</v>
      </c>
      <c r="E57" s="460">
        <v>50</v>
      </c>
      <c r="F57" s="461" t="s">
        <v>249</v>
      </c>
      <c r="G57" s="462" t="s">
        <v>395</v>
      </c>
    </row>
    <row r="58" spans="1:13" ht="15.75" thickBot="1" x14ac:dyDescent="0.3">
      <c r="B58" s="463" t="s">
        <v>26</v>
      </c>
      <c r="C58" s="464"/>
      <c r="D58" s="465">
        <v>590</v>
      </c>
      <c r="E58" s="466">
        <v>824.46</v>
      </c>
      <c r="F58" s="467"/>
      <c r="G58" s="468" t="s">
        <v>395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61"/>
  <sheetViews>
    <sheetView zoomScale="80" zoomScaleNormal="80" workbookViewId="0">
      <pane ySplit="4" topLeftCell="A17" activePane="bottomLeft" state="frozen"/>
      <selection pane="bottomLeft" activeCell="G44" sqref="G44"/>
    </sheetView>
  </sheetViews>
  <sheetFormatPr defaultRowHeight="15" x14ac:dyDescent="0.25"/>
  <cols>
    <col min="1" max="1" width="10.85546875" style="112" bestFit="1" customWidth="1"/>
    <col min="2" max="2" width="29.7109375" style="113" customWidth="1"/>
    <col min="3" max="3" width="12" style="114" customWidth="1"/>
    <col min="4" max="4" width="12.28515625" style="114" customWidth="1"/>
    <col min="5" max="5" width="10.140625" style="115" customWidth="1"/>
    <col min="6" max="6" width="9" style="116" customWidth="1"/>
    <col min="7" max="7" width="12.42578125" style="113" customWidth="1"/>
    <col min="8" max="8" width="9.85546875" style="113" customWidth="1"/>
    <col min="9" max="9" width="9.28515625" style="113" customWidth="1"/>
    <col min="10" max="11" width="8.7109375" style="113" customWidth="1"/>
    <col min="12" max="12" width="14" style="113" customWidth="1"/>
    <col min="13" max="25" width="12.7109375" style="113" customWidth="1"/>
    <col min="26" max="26" width="12.7109375" style="198" customWidth="1"/>
    <col min="27" max="27" width="12.7109375" style="113" customWidth="1"/>
    <col min="28" max="28" width="12.28515625" style="117" customWidth="1"/>
    <col min="29" max="1026" width="9.140625" style="117" customWidth="1"/>
  </cols>
  <sheetData>
    <row r="1" spans="1:1026" x14ac:dyDescent="0.25">
      <c r="B1" s="118" t="s">
        <v>159</v>
      </c>
    </row>
    <row r="2" spans="1:1026" x14ac:dyDescent="0.25">
      <c r="B2" s="118"/>
    </row>
    <row r="3" spans="1:1026" ht="15.75" thickBot="1" x14ac:dyDescent="0.3">
      <c r="B3" s="118"/>
      <c r="G3" s="119" t="s">
        <v>0</v>
      </c>
      <c r="H3" s="120"/>
      <c r="I3" s="120"/>
      <c r="J3" s="120"/>
      <c r="K3" s="120"/>
      <c r="L3" s="121" t="s">
        <v>1</v>
      </c>
      <c r="M3" s="397"/>
      <c r="N3" s="398" t="s">
        <v>161</v>
      </c>
      <c r="O3" s="398"/>
      <c r="P3" s="399"/>
      <c r="Q3" s="400"/>
      <c r="R3" s="401"/>
      <c r="S3" s="401"/>
      <c r="T3" s="401" t="s">
        <v>162</v>
      </c>
      <c r="U3" s="401"/>
      <c r="V3" s="402"/>
      <c r="W3" s="403"/>
      <c r="X3" s="404" t="s">
        <v>163</v>
      </c>
      <c r="Y3" s="404"/>
      <c r="Z3" s="405"/>
      <c r="AA3" s="122"/>
    </row>
    <row r="4" spans="1:1026" ht="35.25" thickTop="1" thickBot="1" x14ac:dyDescent="0.3">
      <c r="A4" s="12" t="s">
        <v>2</v>
      </c>
      <c r="B4" s="13" t="s">
        <v>177</v>
      </c>
      <c r="C4" s="14" t="s">
        <v>3</v>
      </c>
      <c r="D4" s="15" t="s">
        <v>202</v>
      </c>
      <c r="E4" s="16" t="s">
        <v>4</v>
      </c>
      <c r="F4" s="17" t="s">
        <v>5</v>
      </c>
      <c r="G4" s="18" t="s">
        <v>6</v>
      </c>
      <c r="H4" s="19" t="s">
        <v>7</v>
      </c>
      <c r="I4" s="20" t="s">
        <v>8</v>
      </c>
      <c r="J4" s="20" t="s">
        <v>9</v>
      </c>
      <c r="K4" s="21" t="s">
        <v>10</v>
      </c>
      <c r="L4" s="22" t="s">
        <v>6</v>
      </c>
      <c r="M4" s="395" t="s">
        <v>164</v>
      </c>
      <c r="N4" s="396" t="s">
        <v>165</v>
      </c>
      <c r="O4" s="396" t="s">
        <v>166</v>
      </c>
      <c r="P4" s="406" t="s">
        <v>167</v>
      </c>
      <c r="Q4" s="409" t="s">
        <v>178</v>
      </c>
      <c r="R4" s="396" t="s">
        <v>169</v>
      </c>
      <c r="S4" s="396" t="s">
        <v>170</v>
      </c>
      <c r="T4" s="396" t="s">
        <v>171</v>
      </c>
      <c r="U4" s="406" t="s">
        <v>172</v>
      </c>
      <c r="V4" s="396" t="s">
        <v>14</v>
      </c>
      <c r="W4" s="407" t="s">
        <v>173</v>
      </c>
      <c r="X4" s="396" t="s">
        <v>14</v>
      </c>
      <c r="Y4" s="396" t="s">
        <v>174</v>
      </c>
      <c r="Z4" s="557" t="s">
        <v>310</v>
      </c>
      <c r="AA4" s="23" t="s">
        <v>10</v>
      </c>
    </row>
    <row r="5" spans="1:1026" x14ac:dyDescent="0.25">
      <c r="A5" s="382">
        <v>44013</v>
      </c>
      <c r="B5" s="383" t="s">
        <v>25</v>
      </c>
      <c r="C5" s="384"/>
      <c r="D5" s="385"/>
      <c r="E5" s="386"/>
      <c r="F5" s="387"/>
      <c r="G5" s="388">
        <f>'Apr - Jun 2020'!$G$45</f>
        <v>38844.76</v>
      </c>
      <c r="H5" s="389">
        <f>'Apr - Jun 2020'!H45</f>
        <v>16778</v>
      </c>
      <c r="I5" s="390">
        <f>'Apr - Jun 2020'!I45</f>
        <v>1977.8</v>
      </c>
      <c r="J5" s="390">
        <f>'Apr - Jun 2020'!J45</f>
        <v>0</v>
      </c>
      <c r="K5" s="383">
        <f>'Apr - Jun 2020'!K45</f>
        <v>0</v>
      </c>
      <c r="L5" s="391">
        <f>'Apr - Jun 2020'!L45</f>
        <v>12414.330000000002</v>
      </c>
      <c r="M5" s="410">
        <f>'Apr - Jun 2020'!M45</f>
        <v>5239.05</v>
      </c>
      <c r="N5" s="411">
        <f>'Apr - Jun 2020'!N45</f>
        <v>175.6</v>
      </c>
      <c r="O5" s="411">
        <f>'Apr - Jun 2020'!O45</f>
        <v>4142.83</v>
      </c>
      <c r="P5" s="411">
        <f>'Apr - Jun 2020'!P45</f>
        <v>36</v>
      </c>
      <c r="Q5" s="411">
        <f>'Apr - Jun 2020'!Q45</f>
        <v>229.46</v>
      </c>
      <c r="R5" s="411">
        <f>'Apr - Jun 2020'!R45</f>
        <v>845</v>
      </c>
      <c r="S5" s="411">
        <f>'Apr - Jun 2020'!S45</f>
        <v>445</v>
      </c>
      <c r="T5" s="411">
        <f>'Apr - Jun 2020'!T45</f>
        <v>0</v>
      </c>
      <c r="U5" s="411">
        <f>'Apr - Jun 2020'!U45</f>
        <v>0</v>
      </c>
      <c r="V5" s="411">
        <f>'Apr - Jun 2020'!V45</f>
        <v>0</v>
      </c>
      <c r="W5" s="411">
        <f>'Apr - Jun 2020'!W45</f>
        <v>0</v>
      </c>
      <c r="X5" s="411">
        <f>'Apr - Jun 2020'!X45</f>
        <v>0</v>
      </c>
      <c r="Y5" s="411">
        <f>'Apr - Jun 2020'!Y45</f>
        <v>85.5</v>
      </c>
      <c r="Z5" s="567"/>
      <c r="AA5" s="412">
        <f>'Apr - Jun 2020'!AA45</f>
        <v>1215.8900000000001</v>
      </c>
    </row>
    <row r="6" spans="1:1026" x14ac:dyDescent="0.25">
      <c r="A6" s="369"/>
      <c r="B6" s="370"/>
      <c r="C6" s="371"/>
      <c r="D6" s="372"/>
      <c r="E6" s="373"/>
      <c r="F6" s="374"/>
      <c r="G6" s="375"/>
      <c r="H6" s="376"/>
      <c r="I6" s="377"/>
      <c r="J6" s="377"/>
      <c r="K6" s="378"/>
      <c r="L6" s="379"/>
      <c r="M6" s="380"/>
      <c r="N6" s="377"/>
      <c r="O6" s="377"/>
      <c r="P6" s="377"/>
      <c r="Q6" s="377"/>
      <c r="R6" s="377"/>
      <c r="S6" s="377"/>
      <c r="T6" s="377"/>
      <c r="U6" s="377"/>
      <c r="V6" s="377"/>
      <c r="W6" s="377"/>
      <c r="X6" s="377"/>
      <c r="Y6" s="377"/>
      <c r="Z6" s="568"/>
      <c r="AA6" s="381"/>
      <c r="AD6" s="113"/>
    </row>
    <row r="7" spans="1:1026" s="449" customFormat="1" x14ac:dyDescent="0.25">
      <c r="A7" s="436">
        <v>44021</v>
      </c>
      <c r="B7" s="437" t="s">
        <v>232</v>
      </c>
      <c r="C7" s="438">
        <v>44179148</v>
      </c>
      <c r="D7" s="439"/>
      <c r="E7" s="440">
        <v>1002</v>
      </c>
      <c r="F7" s="441">
        <v>44021</v>
      </c>
      <c r="G7" s="442"/>
      <c r="H7" s="443"/>
      <c r="I7" s="444"/>
      <c r="J7" s="444"/>
      <c r="K7" s="437"/>
      <c r="L7" s="445">
        <v>1002</v>
      </c>
      <c r="M7" s="446"/>
      <c r="N7" s="444"/>
      <c r="O7" s="444"/>
      <c r="P7" s="444"/>
      <c r="Q7" s="444">
        <v>1002</v>
      </c>
      <c r="R7" s="444"/>
      <c r="S7" s="444"/>
      <c r="T7" s="444"/>
      <c r="U7" s="444"/>
      <c r="V7" s="444"/>
      <c r="W7" s="444"/>
      <c r="X7" s="444"/>
      <c r="Y7" s="444"/>
      <c r="Z7" s="569"/>
      <c r="AA7" s="447">
        <v>0</v>
      </c>
      <c r="AB7" s="435"/>
      <c r="AC7" s="435"/>
      <c r="AD7" s="448"/>
      <c r="AE7" s="435"/>
      <c r="AF7" s="435"/>
      <c r="AG7" s="435"/>
      <c r="AH7" s="435"/>
      <c r="AI7" s="435"/>
      <c r="AJ7" s="435"/>
      <c r="AK7" s="435"/>
      <c r="AL7" s="435"/>
      <c r="AM7" s="435"/>
      <c r="AN7" s="435"/>
      <c r="AO7" s="435"/>
      <c r="AP7" s="435"/>
      <c r="AQ7" s="435"/>
      <c r="AR7" s="435"/>
      <c r="AS7" s="435"/>
      <c r="AT7" s="435"/>
      <c r="AU7" s="435"/>
      <c r="AV7" s="435"/>
      <c r="AW7" s="435"/>
      <c r="AX7" s="435"/>
      <c r="AY7" s="435"/>
      <c r="AZ7" s="435"/>
      <c r="BA7" s="435"/>
      <c r="BB7" s="435"/>
      <c r="BC7" s="435"/>
      <c r="BD7" s="435"/>
      <c r="BE7" s="435"/>
      <c r="BF7" s="435"/>
      <c r="BG7" s="435"/>
      <c r="BH7" s="435"/>
      <c r="BI7" s="435"/>
      <c r="BJ7" s="435"/>
      <c r="BK7" s="435"/>
      <c r="BL7" s="435"/>
      <c r="BM7" s="435"/>
      <c r="BN7" s="435"/>
      <c r="BO7" s="435"/>
      <c r="BP7" s="435"/>
      <c r="BQ7" s="435"/>
      <c r="BR7" s="435"/>
      <c r="BS7" s="435"/>
      <c r="BT7" s="435"/>
      <c r="BU7" s="435"/>
      <c r="BV7" s="435"/>
      <c r="BW7" s="435"/>
      <c r="BX7" s="435"/>
      <c r="BY7" s="435"/>
      <c r="BZ7" s="435"/>
      <c r="CA7" s="435"/>
      <c r="CB7" s="435"/>
      <c r="CC7" s="435"/>
      <c r="CD7" s="435"/>
      <c r="CE7" s="435"/>
      <c r="CF7" s="435"/>
      <c r="CG7" s="435"/>
      <c r="CH7" s="435"/>
      <c r="CI7" s="435"/>
      <c r="CJ7" s="435"/>
      <c r="CK7" s="435"/>
      <c r="CL7" s="435"/>
      <c r="CM7" s="435"/>
      <c r="CN7" s="435"/>
      <c r="CO7" s="435"/>
      <c r="CP7" s="435"/>
      <c r="CQ7" s="435"/>
      <c r="CR7" s="435"/>
      <c r="CS7" s="435"/>
      <c r="CT7" s="435"/>
      <c r="CU7" s="435"/>
      <c r="CV7" s="435"/>
      <c r="CW7" s="435"/>
      <c r="CX7" s="435"/>
      <c r="CY7" s="435"/>
      <c r="CZ7" s="435"/>
      <c r="DA7" s="435"/>
      <c r="DB7" s="435"/>
      <c r="DC7" s="435"/>
      <c r="DD7" s="435"/>
      <c r="DE7" s="435"/>
      <c r="DF7" s="435"/>
      <c r="DG7" s="435"/>
      <c r="DH7" s="435"/>
      <c r="DI7" s="435"/>
      <c r="DJ7" s="435"/>
      <c r="DK7" s="435"/>
      <c r="DL7" s="435"/>
      <c r="DM7" s="435"/>
      <c r="DN7" s="435"/>
      <c r="DO7" s="435"/>
      <c r="DP7" s="435"/>
      <c r="DQ7" s="435"/>
      <c r="DR7" s="435"/>
      <c r="DS7" s="435"/>
      <c r="DT7" s="435"/>
      <c r="DU7" s="435"/>
      <c r="DV7" s="435"/>
      <c r="DW7" s="435"/>
      <c r="DX7" s="435"/>
      <c r="DY7" s="435"/>
      <c r="DZ7" s="435"/>
      <c r="EA7" s="435"/>
      <c r="EB7" s="435"/>
      <c r="EC7" s="435"/>
      <c r="ED7" s="435"/>
      <c r="EE7" s="435"/>
      <c r="EF7" s="435"/>
      <c r="EG7" s="435"/>
      <c r="EH7" s="435"/>
      <c r="EI7" s="435"/>
      <c r="EJ7" s="435"/>
      <c r="EK7" s="435"/>
      <c r="EL7" s="435"/>
      <c r="EM7" s="435"/>
      <c r="EN7" s="435"/>
      <c r="EO7" s="435"/>
      <c r="EP7" s="435"/>
      <c r="EQ7" s="435"/>
      <c r="ER7" s="435"/>
      <c r="ES7" s="435"/>
      <c r="ET7" s="435"/>
      <c r="EU7" s="435"/>
      <c r="EV7" s="435"/>
      <c r="EW7" s="435"/>
      <c r="EX7" s="435"/>
      <c r="EY7" s="435"/>
      <c r="EZ7" s="435"/>
      <c r="FA7" s="435"/>
      <c r="FB7" s="435"/>
      <c r="FC7" s="435"/>
      <c r="FD7" s="435"/>
      <c r="FE7" s="435"/>
      <c r="FF7" s="435"/>
      <c r="FG7" s="435"/>
      <c r="FH7" s="435"/>
      <c r="FI7" s="435"/>
      <c r="FJ7" s="435"/>
      <c r="FK7" s="435"/>
      <c r="FL7" s="435"/>
      <c r="FM7" s="435"/>
      <c r="FN7" s="435"/>
      <c r="FO7" s="435"/>
      <c r="FP7" s="435"/>
      <c r="FQ7" s="435"/>
      <c r="FR7" s="435"/>
      <c r="FS7" s="435"/>
      <c r="FT7" s="435"/>
      <c r="FU7" s="435"/>
      <c r="FV7" s="435"/>
      <c r="FW7" s="435"/>
      <c r="FX7" s="435"/>
      <c r="FY7" s="435"/>
      <c r="FZ7" s="435"/>
      <c r="GA7" s="435"/>
      <c r="GB7" s="435"/>
      <c r="GC7" s="435"/>
      <c r="GD7" s="435"/>
      <c r="GE7" s="435"/>
      <c r="GF7" s="435"/>
      <c r="GG7" s="435"/>
      <c r="GH7" s="435"/>
      <c r="GI7" s="435"/>
      <c r="GJ7" s="435"/>
      <c r="GK7" s="435"/>
      <c r="GL7" s="435"/>
      <c r="GM7" s="435"/>
      <c r="GN7" s="435"/>
      <c r="GO7" s="435"/>
      <c r="GP7" s="435"/>
      <c r="GQ7" s="435"/>
      <c r="GR7" s="435"/>
      <c r="GS7" s="435"/>
      <c r="GT7" s="435"/>
      <c r="GU7" s="435"/>
      <c r="GV7" s="435"/>
      <c r="GW7" s="435"/>
      <c r="GX7" s="435"/>
      <c r="GY7" s="435"/>
      <c r="GZ7" s="435"/>
      <c r="HA7" s="435"/>
      <c r="HB7" s="435"/>
      <c r="HC7" s="435"/>
      <c r="HD7" s="435"/>
      <c r="HE7" s="435"/>
      <c r="HF7" s="435"/>
      <c r="HG7" s="435"/>
      <c r="HH7" s="435"/>
      <c r="HI7" s="435"/>
      <c r="HJ7" s="435"/>
      <c r="HK7" s="435"/>
      <c r="HL7" s="435"/>
      <c r="HM7" s="435"/>
      <c r="HN7" s="435"/>
      <c r="HO7" s="435"/>
      <c r="HP7" s="435"/>
      <c r="HQ7" s="435"/>
      <c r="HR7" s="435"/>
      <c r="HS7" s="435"/>
      <c r="HT7" s="435"/>
      <c r="HU7" s="435"/>
      <c r="HV7" s="435"/>
      <c r="HW7" s="435"/>
      <c r="HX7" s="435"/>
      <c r="HY7" s="435"/>
      <c r="HZ7" s="435"/>
      <c r="IA7" s="435"/>
      <c r="IB7" s="435"/>
      <c r="IC7" s="435"/>
      <c r="ID7" s="435"/>
      <c r="IE7" s="435"/>
      <c r="IF7" s="435"/>
      <c r="IG7" s="435"/>
      <c r="IH7" s="435"/>
      <c r="II7" s="435"/>
      <c r="IJ7" s="435"/>
      <c r="IK7" s="435"/>
      <c r="IL7" s="435"/>
      <c r="IM7" s="435"/>
      <c r="IN7" s="435"/>
      <c r="IO7" s="435"/>
      <c r="IP7" s="435"/>
      <c r="IQ7" s="435"/>
      <c r="IR7" s="435"/>
      <c r="IS7" s="435"/>
      <c r="IT7" s="435"/>
      <c r="IU7" s="435"/>
      <c r="IV7" s="435"/>
      <c r="IW7" s="435"/>
      <c r="IX7" s="435"/>
      <c r="IY7" s="435"/>
      <c r="IZ7" s="435"/>
      <c r="JA7" s="435"/>
      <c r="JB7" s="435"/>
      <c r="JC7" s="435"/>
      <c r="JD7" s="435"/>
      <c r="JE7" s="435"/>
      <c r="JF7" s="435"/>
      <c r="JG7" s="435"/>
      <c r="JH7" s="435"/>
      <c r="JI7" s="435"/>
      <c r="JJ7" s="435"/>
      <c r="JK7" s="435"/>
      <c r="JL7" s="435"/>
      <c r="JM7" s="435"/>
      <c r="JN7" s="435"/>
      <c r="JO7" s="435"/>
      <c r="JP7" s="435"/>
      <c r="JQ7" s="435"/>
      <c r="JR7" s="435"/>
      <c r="JS7" s="435"/>
      <c r="JT7" s="435"/>
      <c r="JU7" s="435"/>
      <c r="JV7" s="435"/>
      <c r="JW7" s="435"/>
      <c r="JX7" s="435"/>
      <c r="JY7" s="435"/>
      <c r="JZ7" s="435"/>
      <c r="KA7" s="435"/>
      <c r="KB7" s="435"/>
      <c r="KC7" s="435"/>
      <c r="KD7" s="435"/>
      <c r="KE7" s="435"/>
      <c r="KF7" s="435"/>
      <c r="KG7" s="435"/>
      <c r="KH7" s="435"/>
      <c r="KI7" s="435"/>
      <c r="KJ7" s="435"/>
      <c r="KK7" s="435"/>
      <c r="KL7" s="435"/>
      <c r="KM7" s="435"/>
      <c r="KN7" s="435"/>
      <c r="KO7" s="435"/>
      <c r="KP7" s="435"/>
      <c r="KQ7" s="435"/>
      <c r="KR7" s="435"/>
      <c r="KS7" s="435"/>
      <c r="KT7" s="435"/>
      <c r="KU7" s="435"/>
      <c r="KV7" s="435"/>
      <c r="KW7" s="435"/>
      <c r="KX7" s="435"/>
      <c r="KY7" s="435"/>
      <c r="KZ7" s="435"/>
      <c r="LA7" s="435"/>
      <c r="LB7" s="435"/>
      <c r="LC7" s="435"/>
      <c r="LD7" s="435"/>
      <c r="LE7" s="435"/>
      <c r="LF7" s="435"/>
      <c r="LG7" s="435"/>
      <c r="LH7" s="435"/>
      <c r="LI7" s="435"/>
      <c r="LJ7" s="435"/>
      <c r="LK7" s="435"/>
      <c r="LL7" s="435"/>
      <c r="LM7" s="435"/>
      <c r="LN7" s="435"/>
      <c r="LO7" s="435"/>
      <c r="LP7" s="435"/>
      <c r="LQ7" s="435"/>
      <c r="LR7" s="435"/>
      <c r="LS7" s="435"/>
      <c r="LT7" s="435"/>
      <c r="LU7" s="435"/>
      <c r="LV7" s="435"/>
      <c r="LW7" s="435"/>
      <c r="LX7" s="435"/>
      <c r="LY7" s="435"/>
      <c r="LZ7" s="435"/>
      <c r="MA7" s="435"/>
      <c r="MB7" s="435"/>
      <c r="MC7" s="435"/>
      <c r="MD7" s="435"/>
      <c r="ME7" s="435"/>
      <c r="MF7" s="435"/>
      <c r="MG7" s="435"/>
      <c r="MH7" s="435"/>
      <c r="MI7" s="435"/>
      <c r="MJ7" s="435"/>
      <c r="MK7" s="435"/>
      <c r="ML7" s="435"/>
      <c r="MM7" s="435"/>
      <c r="MN7" s="435"/>
      <c r="MO7" s="435"/>
      <c r="MP7" s="435"/>
      <c r="MQ7" s="435"/>
      <c r="MR7" s="435"/>
      <c r="MS7" s="435"/>
      <c r="MT7" s="435"/>
      <c r="MU7" s="435"/>
      <c r="MV7" s="435"/>
      <c r="MW7" s="435"/>
      <c r="MX7" s="435"/>
      <c r="MY7" s="435"/>
      <c r="MZ7" s="435"/>
      <c r="NA7" s="435"/>
      <c r="NB7" s="435"/>
      <c r="NC7" s="435"/>
      <c r="ND7" s="435"/>
      <c r="NE7" s="435"/>
      <c r="NF7" s="435"/>
      <c r="NG7" s="435"/>
      <c r="NH7" s="435"/>
      <c r="NI7" s="435"/>
      <c r="NJ7" s="435"/>
      <c r="NK7" s="435"/>
      <c r="NL7" s="435"/>
      <c r="NM7" s="435"/>
      <c r="NN7" s="435"/>
      <c r="NO7" s="435"/>
      <c r="NP7" s="435"/>
      <c r="NQ7" s="435"/>
      <c r="NR7" s="435"/>
      <c r="NS7" s="435"/>
      <c r="NT7" s="435"/>
      <c r="NU7" s="435"/>
      <c r="NV7" s="435"/>
      <c r="NW7" s="435"/>
      <c r="NX7" s="435"/>
      <c r="NY7" s="435"/>
      <c r="NZ7" s="435"/>
      <c r="OA7" s="435"/>
      <c r="OB7" s="435"/>
      <c r="OC7" s="435"/>
      <c r="OD7" s="435"/>
      <c r="OE7" s="435"/>
      <c r="OF7" s="435"/>
      <c r="OG7" s="435"/>
      <c r="OH7" s="435"/>
      <c r="OI7" s="435"/>
      <c r="OJ7" s="435"/>
      <c r="OK7" s="435"/>
      <c r="OL7" s="435"/>
      <c r="OM7" s="435"/>
      <c r="ON7" s="435"/>
      <c r="OO7" s="435"/>
      <c r="OP7" s="435"/>
      <c r="OQ7" s="435"/>
      <c r="OR7" s="435"/>
      <c r="OS7" s="435"/>
      <c r="OT7" s="435"/>
      <c r="OU7" s="435"/>
      <c r="OV7" s="435"/>
      <c r="OW7" s="435"/>
      <c r="OX7" s="435"/>
      <c r="OY7" s="435"/>
      <c r="OZ7" s="435"/>
      <c r="PA7" s="435"/>
      <c r="PB7" s="435"/>
      <c r="PC7" s="435"/>
      <c r="PD7" s="435"/>
      <c r="PE7" s="435"/>
      <c r="PF7" s="435"/>
      <c r="PG7" s="435"/>
      <c r="PH7" s="435"/>
      <c r="PI7" s="435"/>
      <c r="PJ7" s="435"/>
      <c r="PK7" s="435"/>
      <c r="PL7" s="435"/>
      <c r="PM7" s="435"/>
      <c r="PN7" s="435"/>
      <c r="PO7" s="435"/>
      <c r="PP7" s="435"/>
      <c r="PQ7" s="435"/>
      <c r="PR7" s="435"/>
      <c r="PS7" s="435"/>
      <c r="PT7" s="435"/>
      <c r="PU7" s="435"/>
      <c r="PV7" s="435"/>
      <c r="PW7" s="435"/>
      <c r="PX7" s="435"/>
      <c r="PY7" s="435"/>
      <c r="PZ7" s="435"/>
      <c r="QA7" s="435"/>
      <c r="QB7" s="435"/>
      <c r="QC7" s="435"/>
      <c r="QD7" s="435"/>
      <c r="QE7" s="435"/>
      <c r="QF7" s="435"/>
      <c r="QG7" s="435"/>
      <c r="QH7" s="435"/>
      <c r="QI7" s="435"/>
      <c r="QJ7" s="435"/>
      <c r="QK7" s="435"/>
      <c r="QL7" s="435"/>
      <c r="QM7" s="435"/>
      <c r="QN7" s="435"/>
      <c r="QO7" s="435"/>
      <c r="QP7" s="435"/>
      <c r="QQ7" s="435"/>
      <c r="QR7" s="435"/>
      <c r="QS7" s="435"/>
      <c r="QT7" s="435"/>
      <c r="QU7" s="435"/>
      <c r="QV7" s="435"/>
      <c r="QW7" s="435"/>
      <c r="QX7" s="435"/>
      <c r="QY7" s="435"/>
      <c r="QZ7" s="435"/>
      <c r="RA7" s="435"/>
      <c r="RB7" s="435"/>
      <c r="RC7" s="435"/>
      <c r="RD7" s="435"/>
      <c r="RE7" s="435"/>
      <c r="RF7" s="435"/>
      <c r="RG7" s="435"/>
      <c r="RH7" s="435"/>
      <c r="RI7" s="435"/>
      <c r="RJ7" s="435"/>
      <c r="RK7" s="435"/>
      <c r="RL7" s="435"/>
      <c r="RM7" s="435"/>
      <c r="RN7" s="435"/>
      <c r="RO7" s="435"/>
      <c r="RP7" s="435"/>
      <c r="RQ7" s="435"/>
      <c r="RR7" s="435"/>
      <c r="RS7" s="435"/>
      <c r="RT7" s="435"/>
      <c r="RU7" s="435"/>
      <c r="RV7" s="435"/>
      <c r="RW7" s="435"/>
      <c r="RX7" s="435"/>
      <c r="RY7" s="435"/>
      <c r="RZ7" s="435"/>
      <c r="SA7" s="435"/>
      <c r="SB7" s="435"/>
      <c r="SC7" s="435"/>
      <c r="SD7" s="435"/>
      <c r="SE7" s="435"/>
      <c r="SF7" s="435"/>
      <c r="SG7" s="435"/>
      <c r="SH7" s="435"/>
      <c r="SI7" s="435"/>
      <c r="SJ7" s="435"/>
      <c r="SK7" s="435"/>
      <c r="SL7" s="435"/>
      <c r="SM7" s="435"/>
      <c r="SN7" s="435"/>
      <c r="SO7" s="435"/>
      <c r="SP7" s="435"/>
      <c r="SQ7" s="435"/>
      <c r="SR7" s="435"/>
      <c r="SS7" s="435"/>
      <c r="ST7" s="435"/>
      <c r="SU7" s="435"/>
      <c r="SV7" s="435"/>
      <c r="SW7" s="435"/>
      <c r="SX7" s="435"/>
      <c r="SY7" s="435"/>
      <c r="SZ7" s="435"/>
      <c r="TA7" s="435"/>
      <c r="TB7" s="435"/>
      <c r="TC7" s="435"/>
      <c r="TD7" s="435"/>
      <c r="TE7" s="435"/>
      <c r="TF7" s="435"/>
      <c r="TG7" s="435"/>
      <c r="TH7" s="435"/>
      <c r="TI7" s="435"/>
      <c r="TJ7" s="435"/>
      <c r="TK7" s="435"/>
      <c r="TL7" s="435"/>
      <c r="TM7" s="435"/>
      <c r="TN7" s="435"/>
      <c r="TO7" s="435"/>
      <c r="TP7" s="435"/>
      <c r="TQ7" s="435"/>
      <c r="TR7" s="435"/>
      <c r="TS7" s="435"/>
      <c r="TT7" s="435"/>
      <c r="TU7" s="435"/>
      <c r="TV7" s="435"/>
      <c r="TW7" s="435"/>
      <c r="TX7" s="435"/>
      <c r="TY7" s="435"/>
      <c r="TZ7" s="435"/>
      <c r="UA7" s="435"/>
      <c r="UB7" s="435"/>
      <c r="UC7" s="435"/>
      <c r="UD7" s="435"/>
      <c r="UE7" s="435"/>
      <c r="UF7" s="435"/>
      <c r="UG7" s="435"/>
      <c r="UH7" s="435"/>
      <c r="UI7" s="435"/>
      <c r="UJ7" s="435"/>
      <c r="UK7" s="435"/>
      <c r="UL7" s="435"/>
      <c r="UM7" s="435"/>
      <c r="UN7" s="435"/>
      <c r="UO7" s="435"/>
      <c r="UP7" s="435"/>
      <c r="UQ7" s="435"/>
      <c r="UR7" s="435"/>
      <c r="US7" s="435"/>
      <c r="UT7" s="435"/>
      <c r="UU7" s="435"/>
      <c r="UV7" s="435"/>
      <c r="UW7" s="435"/>
      <c r="UX7" s="435"/>
      <c r="UY7" s="435"/>
      <c r="UZ7" s="435"/>
      <c r="VA7" s="435"/>
      <c r="VB7" s="435"/>
      <c r="VC7" s="435"/>
      <c r="VD7" s="435"/>
      <c r="VE7" s="435"/>
      <c r="VF7" s="435"/>
      <c r="VG7" s="435"/>
      <c r="VH7" s="435"/>
      <c r="VI7" s="435"/>
      <c r="VJ7" s="435"/>
      <c r="VK7" s="435"/>
      <c r="VL7" s="435"/>
      <c r="VM7" s="435"/>
      <c r="VN7" s="435"/>
      <c r="VO7" s="435"/>
      <c r="VP7" s="435"/>
      <c r="VQ7" s="435"/>
      <c r="VR7" s="435"/>
      <c r="VS7" s="435"/>
      <c r="VT7" s="435"/>
      <c r="VU7" s="435"/>
      <c r="VV7" s="435"/>
      <c r="VW7" s="435"/>
      <c r="VX7" s="435"/>
      <c r="VY7" s="435"/>
      <c r="VZ7" s="435"/>
      <c r="WA7" s="435"/>
      <c r="WB7" s="435"/>
      <c r="WC7" s="435"/>
      <c r="WD7" s="435"/>
      <c r="WE7" s="435"/>
      <c r="WF7" s="435"/>
      <c r="WG7" s="435"/>
      <c r="WH7" s="435"/>
      <c r="WI7" s="435"/>
      <c r="WJ7" s="435"/>
      <c r="WK7" s="435"/>
      <c r="WL7" s="435"/>
      <c r="WM7" s="435"/>
      <c r="WN7" s="435"/>
      <c r="WO7" s="435"/>
      <c r="WP7" s="435"/>
      <c r="WQ7" s="435"/>
      <c r="WR7" s="435"/>
      <c r="WS7" s="435"/>
      <c r="WT7" s="435"/>
      <c r="WU7" s="435"/>
      <c r="WV7" s="435"/>
      <c r="WW7" s="435"/>
      <c r="WX7" s="435"/>
      <c r="WY7" s="435"/>
      <c r="WZ7" s="435"/>
      <c r="XA7" s="435"/>
      <c r="XB7" s="435"/>
      <c r="XC7" s="435"/>
      <c r="XD7" s="435"/>
      <c r="XE7" s="435"/>
      <c r="XF7" s="435"/>
      <c r="XG7" s="435"/>
      <c r="XH7" s="435"/>
      <c r="XI7" s="435"/>
      <c r="XJ7" s="435"/>
      <c r="XK7" s="435"/>
      <c r="XL7" s="435"/>
      <c r="XM7" s="435"/>
      <c r="XN7" s="435"/>
      <c r="XO7" s="435"/>
      <c r="XP7" s="435"/>
      <c r="XQ7" s="435"/>
      <c r="XR7" s="435"/>
      <c r="XS7" s="435"/>
      <c r="XT7" s="435"/>
      <c r="XU7" s="435"/>
      <c r="XV7" s="435"/>
      <c r="XW7" s="435"/>
      <c r="XX7" s="435"/>
      <c r="XY7" s="435"/>
      <c r="XZ7" s="435"/>
      <c r="YA7" s="435"/>
      <c r="YB7" s="435"/>
      <c r="YC7" s="435"/>
      <c r="YD7" s="435"/>
      <c r="YE7" s="435"/>
      <c r="YF7" s="435"/>
      <c r="YG7" s="435"/>
      <c r="YH7" s="435"/>
      <c r="YI7" s="435"/>
      <c r="YJ7" s="435"/>
      <c r="YK7" s="435"/>
      <c r="YL7" s="435"/>
      <c r="YM7" s="435"/>
      <c r="YN7" s="435"/>
      <c r="YO7" s="435"/>
      <c r="YP7" s="435"/>
      <c r="YQ7" s="435"/>
      <c r="YR7" s="435"/>
      <c r="YS7" s="435"/>
      <c r="YT7" s="435"/>
      <c r="YU7" s="435"/>
      <c r="YV7" s="435"/>
      <c r="YW7" s="435"/>
      <c r="YX7" s="435"/>
      <c r="YY7" s="435"/>
      <c r="YZ7" s="435"/>
      <c r="ZA7" s="435"/>
      <c r="ZB7" s="435"/>
      <c r="ZC7" s="435"/>
      <c r="ZD7" s="435"/>
      <c r="ZE7" s="435"/>
      <c r="ZF7" s="435"/>
      <c r="ZG7" s="435"/>
      <c r="ZH7" s="435"/>
      <c r="ZI7" s="435"/>
      <c r="ZJ7" s="435"/>
      <c r="ZK7" s="435"/>
      <c r="ZL7" s="435"/>
      <c r="ZM7" s="435"/>
      <c r="ZN7" s="435"/>
      <c r="ZO7" s="435"/>
      <c r="ZP7" s="435"/>
      <c r="ZQ7" s="435"/>
      <c r="ZR7" s="435"/>
      <c r="ZS7" s="435"/>
      <c r="ZT7" s="435"/>
      <c r="ZU7" s="435"/>
      <c r="ZV7" s="435"/>
      <c r="ZW7" s="435"/>
      <c r="ZX7" s="435"/>
      <c r="ZY7" s="435"/>
      <c r="ZZ7" s="435"/>
      <c r="AAA7" s="435"/>
      <c r="AAB7" s="435"/>
      <c r="AAC7" s="435"/>
      <c r="AAD7" s="435"/>
      <c r="AAE7" s="435"/>
      <c r="AAF7" s="435"/>
      <c r="AAG7" s="435"/>
      <c r="AAH7" s="435"/>
      <c r="AAI7" s="435"/>
      <c r="AAJ7" s="435"/>
      <c r="AAK7" s="435"/>
      <c r="AAL7" s="435"/>
      <c r="AAM7" s="435"/>
      <c r="AAN7" s="435"/>
      <c r="AAO7" s="435"/>
      <c r="AAP7" s="435"/>
      <c r="AAQ7" s="435"/>
      <c r="AAR7" s="435"/>
      <c r="AAS7" s="435"/>
      <c r="AAT7" s="435"/>
      <c r="AAU7" s="435"/>
      <c r="AAV7" s="435"/>
      <c r="AAW7" s="435"/>
      <c r="AAX7" s="435"/>
      <c r="AAY7" s="435"/>
      <c r="AAZ7" s="435"/>
      <c r="ABA7" s="435"/>
      <c r="ABB7" s="435"/>
      <c r="ABC7" s="435"/>
      <c r="ABD7" s="435"/>
      <c r="ABE7" s="435"/>
      <c r="ABF7" s="435"/>
      <c r="ABG7" s="435"/>
      <c r="ABH7" s="435"/>
      <c r="ABI7" s="435"/>
      <c r="ABJ7" s="435"/>
      <c r="ABK7" s="435"/>
      <c r="ABL7" s="435"/>
      <c r="ABM7" s="435"/>
      <c r="ABN7" s="435"/>
      <c r="ABO7" s="435"/>
      <c r="ABP7" s="435"/>
      <c r="ABQ7" s="435"/>
      <c r="ABR7" s="435"/>
      <c r="ABS7" s="435"/>
      <c r="ABT7" s="435"/>
      <c r="ABU7" s="435"/>
      <c r="ABV7" s="435"/>
      <c r="ABW7" s="435"/>
      <c r="ABX7" s="435"/>
      <c r="ABY7" s="435"/>
      <c r="ABZ7" s="435"/>
      <c r="ACA7" s="435"/>
      <c r="ACB7" s="435"/>
      <c r="ACC7" s="435"/>
      <c r="ACD7" s="435"/>
      <c r="ACE7" s="435"/>
      <c r="ACF7" s="435"/>
      <c r="ACG7" s="435"/>
      <c r="ACH7" s="435"/>
      <c r="ACI7" s="435"/>
      <c r="ACJ7" s="435"/>
      <c r="ACK7" s="435"/>
      <c r="ACL7" s="435"/>
      <c r="ACM7" s="435"/>
      <c r="ACN7" s="435"/>
      <c r="ACO7" s="435"/>
      <c r="ACP7" s="435"/>
      <c r="ACQ7" s="435"/>
      <c r="ACR7" s="435"/>
      <c r="ACS7" s="435"/>
      <c r="ACT7" s="435"/>
      <c r="ACU7" s="435"/>
      <c r="ACV7" s="435"/>
      <c r="ACW7" s="435"/>
      <c r="ACX7" s="435"/>
      <c r="ACY7" s="435"/>
      <c r="ACZ7" s="435"/>
      <c r="ADA7" s="435"/>
      <c r="ADB7" s="435"/>
      <c r="ADC7" s="435"/>
      <c r="ADD7" s="435"/>
      <c r="ADE7" s="435"/>
      <c r="ADF7" s="435"/>
      <c r="ADG7" s="435"/>
      <c r="ADH7" s="435"/>
      <c r="ADI7" s="435"/>
      <c r="ADJ7" s="435"/>
      <c r="ADK7" s="435"/>
      <c r="ADL7" s="435"/>
      <c r="ADM7" s="435"/>
      <c r="ADN7" s="435"/>
      <c r="ADO7" s="435"/>
      <c r="ADP7" s="435"/>
      <c r="ADQ7" s="435"/>
      <c r="ADR7" s="435"/>
      <c r="ADS7" s="435"/>
      <c r="ADT7" s="435"/>
      <c r="ADU7" s="435"/>
      <c r="ADV7" s="435"/>
      <c r="ADW7" s="435"/>
      <c r="ADX7" s="435"/>
      <c r="ADY7" s="435"/>
      <c r="ADZ7" s="435"/>
      <c r="AEA7" s="435"/>
      <c r="AEB7" s="435"/>
      <c r="AEC7" s="435"/>
      <c r="AED7" s="435"/>
      <c r="AEE7" s="435"/>
      <c r="AEF7" s="435"/>
      <c r="AEG7" s="435"/>
      <c r="AEH7" s="435"/>
      <c r="AEI7" s="435"/>
      <c r="AEJ7" s="435"/>
      <c r="AEK7" s="435"/>
      <c r="AEL7" s="435"/>
      <c r="AEM7" s="435"/>
      <c r="AEN7" s="435"/>
      <c r="AEO7" s="435"/>
      <c r="AEP7" s="435"/>
      <c r="AEQ7" s="435"/>
      <c r="AER7" s="435"/>
      <c r="AES7" s="435"/>
      <c r="AET7" s="435"/>
      <c r="AEU7" s="435"/>
      <c r="AEV7" s="435"/>
      <c r="AEW7" s="435"/>
      <c r="AEX7" s="435"/>
      <c r="AEY7" s="435"/>
      <c r="AEZ7" s="435"/>
      <c r="AFA7" s="435"/>
      <c r="AFB7" s="435"/>
      <c r="AFC7" s="435"/>
      <c r="AFD7" s="435"/>
      <c r="AFE7" s="435"/>
      <c r="AFF7" s="435"/>
      <c r="AFG7" s="435"/>
      <c r="AFH7" s="435"/>
      <c r="AFI7" s="435"/>
      <c r="AFJ7" s="435"/>
      <c r="AFK7" s="435"/>
      <c r="AFL7" s="435"/>
      <c r="AFM7" s="435"/>
      <c r="AFN7" s="435"/>
      <c r="AFO7" s="435"/>
      <c r="AFP7" s="435"/>
      <c r="AFQ7" s="435"/>
      <c r="AFR7" s="435"/>
      <c r="AFS7" s="435"/>
      <c r="AFT7" s="435"/>
      <c r="AFU7" s="435"/>
      <c r="AFV7" s="435"/>
      <c r="AFW7" s="435"/>
      <c r="AFX7" s="435"/>
      <c r="AFY7" s="435"/>
      <c r="AFZ7" s="435"/>
      <c r="AGA7" s="435"/>
      <c r="AGB7" s="435"/>
      <c r="AGC7" s="435"/>
      <c r="AGD7" s="435"/>
      <c r="AGE7" s="435"/>
      <c r="AGF7" s="435"/>
      <c r="AGG7" s="435"/>
      <c r="AGH7" s="435"/>
      <c r="AGI7" s="435"/>
      <c r="AGJ7" s="435"/>
      <c r="AGK7" s="435"/>
      <c r="AGL7" s="435"/>
      <c r="AGM7" s="435"/>
      <c r="AGN7" s="435"/>
      <c r="AGO7" s="435"/>
      <c r="AGP7" s="435"/>
      <c r="AGQ7" s="435"/>
      <c r="AGR7" s="435"/>
      <c r="AGS7" s="435"/>
      <c r="AGT7" s="435"/>
      <c r="AGU7" s="435"/>
      <c r="AGV7" s="435"/>
      <c r="AGW7" s="435"/>
      <c r="AGX7" s="435"/>
      <c r="AGY7" s="435"/>
      <c r="AGZ7" s="435"/>
      <c r="AHA7" s="435"/>
      <c r="AHB7" s="435"/>
      <c r="AHC7" s="435"/>
      <c r="AHD7" s="435"/>
      <c r="AHE7" s="435"/>
      <c r="AHF7" s="435"/>
      <c r="AHG7" s="435"/>
      <c r="AHH7" s="435"/>
      <c r="AHI7" s="435"/>
      <c r="AHJ7" s="435"/>
      <c r="AHK7" s="435"/>
      <c r="AHL7" s="435"/>
      <c r="AHM7" s="435"/>
      <c r="AHN7" s="435"/>
      <c r="AHO7" s="435"/>
      <c r="AHP7" s="435"/>
      <c r="AHQ7" s="435"/>
      <c r="AHR7" s="435"/>
      <c r="AHS7" s="435"/>
      <c r="AHT7" s="435"/>
      <c r="AHU7" s="435"/>
      <c r="AHV7" s="435"/>
      <c r="AHW7" s="435"/>
      <c r="AHX7" s="435"/>
      <c r="AHY7" s="435"/>
      <c r="AHZ7" s="435"/>
      <c r="AIA7" s="435"/>
      <c r="AIB7" s="435"/>
      <c r="AIC7" s="435"/>
      <c r="AID7" s="435"/>
      <c r="AIE7" s="435"/>
      <c r="AIF7" s="435"/>
      <c r="AIG7" s="435"/>
      <c r="AIH7" s="435"/>
      <c r="AII7" s="435"/>
      <c r="AIJ7" s="435"/>
      <c r="AIK7" s="435"/>
      <c r="AIL7" s="435"/>
      <c r="AIM7" s="435"/>
      <c r="AIN7" s="435"/>
      <c r="AIO7" s="435"/>
      <c r="AIP7" s="435"/>
      <c r="AIQ7" s="435"/>
      <c r="AIR7" s="435"/>
      <c r="AIS7" s="435"/>
      <c r="AIT7" s="435"/>
      <c r="AIU7" s="435"/>
      <c r="AIV7" s="435"/>
      <c r="AIW7" s="435"/>
      <c r="AIX7" s="435"/>
      <c r="AIY7" s="435"/>
      <c r="AIZ7" s="435"/>
      <c r="AJA7" s="435"/>
      <c r="AJB7" s="435"/>
      <c r="AJC7" s="435"/>
      <c r="AJD7" s="435"/>
      <c r="AJE7" s="435"/>
      <c r="AJF7" s="435"/>
      <c r="AJG7" s="435"/>
      <c r="AJH7" s="435"/>
      <c r="AJI7" s="435"/>
      <c r="AJJ7" s="435"/>
      <c r="AJK7" s="435"/>
      <c r="AJL7" s="435"/>
      <c r="AJM7" s="435"/>
      <c r="AJN7" s="435"/>
      <c r="AJO7" s="435"/>
      <c r="AJP7" s="435"/>
      <c r="AJQ7" s="435"/>
      <c r="AJR7" s="435"/>
      <c r="AJS7" s="435"/>
      <c r="AJT7" s="435"/>
      <c r="AJU7" s="435"/>
      <c r="AJV7" s="435"/>
      <c r="AJW7" s="435"/>
      <c r="AJX7" s="435"/>
      <c r="AJY7" s="435"/>
      <c r="AJZ7" s="435"/>
      <c r="AKA7" s="435"/>
      <c r="AKB7" s="435"/>
      <c r="AKC7" s="435"/>
      <c r="AKD7" s="435"/>
      <c r="AKE7" s="435"/>
      <c r="AKF7" s="435"/>
      <c r="AKG7" s="435"/>
      <c r="AKH7" s="435"/>
      <c r="AKI7" s="435"/>
      <c r="AKJ7" s="435"/>
      <c r="AKK7" s="435"/>
      <c r="AKL7" s="435"/>
      <c r="AKM7" s="435"/>
      <c r="AKN7" s="435"/>
      <c r="AKO7" s="435"/>
      <c r="AKP7" s="435"/>
      <c r="AKQ7" s="435"/>
      <c r="AKR7" s="435"/>
      <c r="AKS7" s="435"/>
      <c r="AKT7" s="435"/>
      <c r="AKU7" s="435"/>
      <c r="AKV7" s="435"/>
      <c r="AKW7" s="435"/>
      <c r="AKX7" s="435"/>
      <c r="AKY7" s="435"/>
      <c r="AKZ7" s="435"/>
      <c r="ALA7" s="435"/>
      <c r="ALB7" s="435"/>
      <c r="ALC7" s="435"/>
      <c r="ALD7" s="435"/>
      <c r="ALE7" s="435"/>
      <c r="ALF7" s="435"/>
      <c r="ALG7" s="435"/>
      <c r="ALH7" s="435"/>
      <c r="ALI7" s="435"/>
      <c r="ALJ7" s="435"/>
      <c r="ALK7" s="435"/>
      <c r="ALL7" s="435"/>
      <c r="ALM7" s="435"/>
      <c r="ALN7" s="435"/>
      <c r="ALO7" s="435"/>
      <c r="ALP7" s="435"/>
      <c r="ALQ7" s="435"/>
      <c r="ALR7" s="435"/>
      <c r="ALS7" s="435"/>
      <c r="ALT7" s="435"/>
      <c r="ALU7" s="435"/>
      <c r="ALV7" s="435"/>
      <c r="ALW7" s="435"/>
      <c r="ALX7" s="435"/>
      <c r="ALY7" s="435"/>
      <c r="ALZ7" s="435"/>
      <c r="AMA7" s="435"/>
      <c r="AMB7" s="435"/>
      <c r="AMC7" s="435"/>
      <c r="AMD7" s="435"/>
      <c r="AME7" s="435"/>
      <c r="AMF7" s="435"/>
      <c r="AMG7" s="435"/>
      <c r="AMH7" s="435"/>
      <c r="AMI7" s="435"/>
      <c r="AMJ7" s="435"/>
      <c r="AMK7" s="435"/>
      <c r="AML7" s="435"/>
    </row>
    <row r="8" spans="1:1026" x14ac:dyDescent="0.25">
      <c r="A8" s="123">
        <v>44022</v>
      </c>
      <c r="B8" s="132" t="s">
        <v>233</v>
      </c>
      <c r="C8" s="125">
        <v>565454</v>
      </c>
      <c r="D8" s="126">
        <v>804586095</v>
      </c>
      <c r="E8" s="127">
        <v>3.77</v>
      </c>
      <c r="F8" s="136">
        <v>44039</v>
      </c>
      <c r="G8" s="129"/>
      <c r="H8" s="130"/>
      <c r="I8" s="131"/>
      <c r="J8" s="131"/>
      <c r="K8" s="132"/>
      <c r="L8" s="133">
        <v>3.77</v>
      </c>
      <c r="M8" s="134"/>
      <c r="N8" s="131">
        <v>3.14</v>
      </c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570"/>
      <c r="AA8" s="135">
        <v>0.63</v>
      </c>
      <c r="AB8" s="117">
        <v>536153357</v>
      </c>
      <c r="AD8" s="113"/>
    </row>
    <row r="9" spans="1:1026" x14ac:dyDescent="0.25">
      <c r="A9" s="123">
        <v>44022</v>
      </c>
      <c r="B9" s="132" t="s">
        <v>224</v>
      </c>
      <c r="C9" s="125" t="s">
        <v>225</v>
      </c>
      <c r="D9" s="126">
        <v>283031814</v>
      </c>
      <c r="E9" s="127">
        <v>294.77</v>
      </c>
      <c r="F9" s="136">
        <v>44039</v>
      </c>
      <c r="G9" s="129"/>
      <c r="H9" s="130"/>
      <c r="I9" s="131"/>
      <c r="J9" s="131"/>
      <c r="K9" s="132"/>
      <c r="L9" s="133">
        <v>294.77</v>
      </c>
      <c r="M9" s="134">
        <v>294.77</v>
      </c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570"/>
      <c r="AA9" s="135"/>
      <c r="AD9" s="113"/>
    </row>
    <row r="10" spans="1:1026" x14ac:dyDescent="0.25">
      <c r="A10" s="123">
        <v>44022</v>
      </c>
      <c r="B10" s="132" t="s">
        <v>234</v>
      </c>
      <c r="C10" s="125" t="s">
        <v>226</v>
      </c>
      <c r="D10" s="126">
        <v>693944935</v>
      </c>
      <c r="E10" s="127">
        <v>178.82</v>
      </c>
      <c r="F10" s="136">
        <v>44039</v>
      </c>
      <c r="G10" s="129"/>
      <c r="H10" s="130"/>
      <c r="I10" s="131"/>
      <c r="J10" s="131"/>
      <c r="K10" s="132"/>
      <c r="L10" s="133">
        <v>178.82</v>
      </c>
      <c r="M10" s="134">
        <v>178.82</v>
      </c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570"/>
      <c r="AA10" s="135"/>
      <c r="AD10" s="113"/>
    </row>
    <row r="11" spans="1:1026" x14ac:dyDescent="0.25">
      <c r="A11" s="123">
        <v>44022</v>
      </c>
      <c r="B11" s="132" t="s">
        <v>235</v>
      </c>
      <c r="C11" s="125" t="s">
        <v>227</v>
      </c>
      <c r="D11" s="126">
        <v>991648671</v>
      </c>
      <c r="E11" s="127">
        <v>1117.58</v>
      </c>
      <c r="F11" s="136">
        <v>44039</v>
      </c>
      <c r="G11" s="129"/>
      <c r="H11" s="130"/>
      <c r="I11" s="131"/>
      <c r="J11" s="131"/>
      <c r="K11" s="132"/>
      <c r="L11" s="133">
        <v>1117.58</v>
      </c>
      <c r="M11" s="134">
        <v>1117.58</v>
      </c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570"/>
      <c r="AA11" s="135"/>
      <c r="AD11" s="113"/>
    </row>
    <row r="12" spans="1:1026" s="492" customFormat="1" x14ac:dyDescent="0.25">
      <c r="A12" s="479">
        <v>44022</v>
      </c>
      <c r="B12" s="480" t="s">
        <v>236</v>
      </c>
      <c r="C12" s="481">
        <v>20210013</v>
      </c>
      <c r="D12" s="360">
        <v>376549550</v>
      </c>
      <c r="E12" s="482">
        <v>111</v>
      </c>
      <c r="F12" s="483">
        <v>44057</v>
      </c>
      <c r="G12" s="484"/>
      <c r="H12" s="485"/>
      <c r="I12" s="486"/>
      <c r="J12" s="486"/>
      <c r="K12" s="480"/>
      <c r="L12" s="487">
        <v>111</v>
      </c>
      <c r="M12" s="488"/>
      <c r="N12" s="486"/>
      <c r="O12" s="486"/>
      <c r="P12" s="486"/>
      <c r="Q12" s="486">
        <v>111</v>
      </c>
      <c r="R12" s="486"/>
      <c r="S12" s="486"/>
      <c r="T12" s="486"/>
      <c r="U12" s="486"/>
      <c r="V12" s="486"/>
      <c r="W12" s="486"/>
      <c r="X12" s="486"/>
      <c r="Y12" s="486"/>
      <c r="Z12" s="571"/>
      <c r="AA12" s="489"/>
      <c r="AB12" s="490"/>
      <c r="AC12" s="490"/>
      <c r="AD12" s="491"/>
      <c r="AE12" s="490"/>
      <c r="AF12" s="490"/>
      <c r="AG12" s="490"/>
      <c r="AH12" s="490"/>
      <c r="AI12" s="490"/>
      <c r="AJ12" s="490"/>
      <c r="AK12" s="490"/>
      <c r="AL12" s="490"/>
      <c r="AM12" s="490"/>
      <c r="AN12" s="490"/>
      <c r="AO12" s="490"/>
      <c r="AP12" s="490"/>
      <c r="AQ12" s="490"/>
      <c r="AR12" s="490"/>
      <c r="AS12" s="490"/>
      <c r="AT12" s="490"/>
      <c r="AU12" s="490"/>
      <c r="AV12" s="490"/>
      <c r="AW12" s="490"/>
      <c r="AX12" s="490"/>
      <c r="AY12" s="490"/>
      <c r="AZ12" s="490"/>
      <c r="BA12" s="490"/>
      <c r="BB12" s="490"/>
      <c r="BC12" s="490"/>
      <c r="BD12" s="490"/>
      <c r="BE12" s="490"/>
      <c r="BF12" s="490"/>
      <c r="BG12" s="490"/>
      <c r="BH12" s="490"/>
      <c r="BI12" s="490"/>
      <c r="BJ12" s="490"/>
      <c r="BK12" s="490"/>
      <c r="BL12" s="490"/>
      <c r="BM12" s="490"/>
      <c r="BN12" s="490"/>
      <c r="BO12" s="490"/>
      <c r="BP12" s="490"/>
      <c r="BQ12" s="490"/>
      <c r="BR12" s="490"/>
      <c r="BS12" s="490"/>
      <c r="BT12" s="490"/>
      <c r="BU12" s="490"/>
      <c r="BV12" s="490"/>
      <c r="BW12" s="490"/>
      <c r="BX12" s="490"/>
      <c r="BY12" s="490"/>
      <c r="BZ12" s="490"/>
      <c r="CA12" s="490"/>
      <c r="CB12" s="490"/>
      <c r="CC12" s="490"/>
      <c r="CD12" s="490"/>
      <c r="CE12" s="490"/>
      <c r="CF12" s="490"/>
      <c r="CG12" s="490"/>
      <c r="CH12" s="490"/>
      <c r="CI12" s="490"/>
      <c r="CJ12" s="490"/>
      <c r="CK12" s="490"/>
      <c r="CL12" s="490"/>
      <c r="CM12" s="490"/>
      <c r="CN12" s="490"/>
      <c r="CO12" s="490"/>
      <c r="CP12" s="490"/>
      <c r="CQ12" s="490"/>
      <c r="CR12" s="490"/>
      <c r="CS12" s="490"/>
      <c r="CT12" s="490"/>
      <c r="CU12" s="490"/>
      <c r="CV12" s="490"/>
      <c r="CW12" s="490"/>
      <c r="CX12" s="490"/>
      <c r="CY12" s="490"/>
      <c r="CZ12" s="490"/>
      <c r="DA12" s="490"/>
      <c r="DB12" s="490"/>
      <c r="DC12" s="490"/>
      <c r="DD12" s="490"/>
      <c r="DE12" s="490"/>
      <c r="DF12" s="490"/>
      <c r="DG12" s="490"/>
      <c r="DH12" s="490"/>
      <c r="DI12" s="490"/>
      <c r="DJ12" s="490"/>
      <c r="DK12" s="490"/>
      <c r="DL12" s="490"/>
      <c r="DM12" s="490"/>
      <c r="DN12" s="490"/>
      <c r="DO12" s="490"/>
      <c r="DP12" s="490"/>
      <c r="DQ12" s="490"/>
      <c r="DR12" s="490"/>
      <c r="DS12" s="490"/>
      <c r="DT12" s="490"/>
      <c r="DU12" s="490"/>
      <c r="DV12" s="490"/>
      <c r="DW12" s="490"/>
      <c r="DX12" s="490"/>
      <c r="DY12" s="490"/>
      <c r="DZ12" s="490"/>
      <c r="EA12" s="490"/>
      <c r="EB12" s="490"/>
      <c r="EC12" s="490"/>
      <c r="ED12" s="490"/>
      <c r="EE12" s="490"/>
      <c r="EF12" s="490"/>
      <c r="EG12" s="490"/>
      <c r="EH12" s="490"/>
      <c r="EI12" s="490"/>
      <c r="EJ12" s="490"/>
      <c r="EK12" s="490"/>
      <c r="EL12" s="490"/>
      <c r="EM12" s="490"/>
      <c r="EN12" s="490"/>
      <c r="EO12" s="490"/>
      <c r="EP12" s="490"/>
      <c r="EQ12" s="490"/>
      <c r="ER12" s="490"/>
      <c r="ES12" s="490"/>
      <c r="ET12" s="490"/>
      <c r="EU12" s="490"/>
      <c r="EV12" s="490"/>
      <c r="EW12" s="490"/>
      <c r="EX12" s="490"/>
      <c r="EY12" s="490"/>
      <c r="EZ12" s="490"/>
      <c r="FA12" s="490"/>
      <c r="FB12" s="490"/>
      <c r="FC12" s="490"/>
      <c r="FD12" s="490"/>
      <c r="FE12" s="490"/>
      <c r="FF12" s="490"/>
      <c r="FG12" s="490"/>
      <c r="FH12" s="490"/>
      <c r="FI12" s="490"/>
      <c r="FJ12" s="490"/>
      <c r="FK12" s="490"/>
      <c r="FL12" s="490"/>
      <c r="FM12" s="490"/>
      <c r="FN12" s="490"/>
      <c r="FO12" s="490"/>
      <c r="FP12" s="490"/>
      <c r="FQ12" s="490"/>
      <c r="FR12" s="490"/>
      <c r="FS12" s="490"/>
      <c r="FT12" s="490"/>
      <c r="FU12" s="490"/>
      <c r="FV12" s="490"/>
      <c r="FW12" s="490"/>
      <c r="FX12" s="490"/>
      <c r="FY12" s="490"/>
      <c r="FZ12" s="490"/>
      <c r="GA12" s="490"/>
      <c r="GB12" s="490"/>
      <c r="GC12" s="490"/>
      <c r="GD12" s="490"/>
      <c r="GE12" s="490"/>
      <c r="GF12" s="490"/>
      <c r="GG12" s="490"/>
      <c r="GH12" s="490"/>
      <c r="GI12" s="490"/>
      <c r="GJ12" s="490"/>
      <c r="GK12" s="490"/>
      <c r="GL12" s="490"/>
      <c r="GM12" s="490"/>
      <c r="GN12" s="490"/>
      <c r="GO12" s="490"/>
      <c r="GP12" s="490"/>
      <c r="GQ12" s="490"/>
      <c r="GR12" s="490"/>
      <c r="GS12" s="490"/>
      <c r="GT12" s="490"/>
      <c r="GU12" s="490"/>
      <c r="GV12" s="490"/>
      <c r="GW12" s="490"/>
      <c r="GX12" s="490"/>
      <c r="GY12" s="490"/>
      <c r="GZ12" s="490"/>
      <c r="HA12" s="490"/>
      <c r="HB12" s="490"/>
      <c r="HC12" s="490"/>
      <c r="HD12" s="490"/>
      <c r="HE12" s="490"/>
      <c r="HF12" s="490"/>
      <c r="HG12" s="490"/>
      <c r="HH12" s="490"/>
      <c r="HI12" s="490"/>
      <c r="HJ12" s="490"/>
      <c r="HK12" s="490"/>
      <c r="HL12" s="490"/>
      <c r="HM12" s="490"/>
      <c r="HN12" s="490"/>
      <c r="HO12" s="490"/>
      <c r="HP12" s="490"/>
      <c r="HQ12" s="490"/>
      <c r="HR12" s="490"/>
      <c r="HS12" s="490"/>
      <c r="HT12" s="490"/>
      <c r="HU12" s="490"/>
      <c r="HV12" s="490"/>
      <c r="HW12" s="490"/>
      <c r="HX12" s="490"/>
      <c r="HY12" s="490"/>
      <c r="HZ12" s="490"/>
      <c r="IA12" s="490"/>
      <c r="IB12" s="490"/>
      <c r="IC12" s="490"/>
      <c r="ID12" s="490"/>
      <c r="IE12" s="490"/>
      <c r="IF12" s="490"/>
      <c r="IG12" s="490"/>
      <c r="IH12" s="490"/>
      <c r="II12" s="490"/>
      <c r="IJ12" s="490"/>
      <c r="IK12" s="490"/>
      <c r="IL12" s="490"/>
      <c r="IM12" s="490"/>
      <c r="IN12" s="490"/>
      <c r="IO12" s="490"/>
      <c r="IP12" s="490"/>
      <c r="IQ12" s="490"/>
      <c r="IR12" s="490"/>
      <c r="IS12" s="490"/>
      <c r="IT12" s="490"/>
      <c r="IU12" s="490"/>
      <c r="IV12" s="490"/>
      <c r="IW12" s="490"/>
      <c r="IX12" s="490"/>
      <c r="IY12" s="490"/>
      <c r="IZ12" s="490"/>
      <c r="JA12" s="490"/>
      <c r="JB12" s="490"/>
      <c r="JC12" s="490"/>
      <c r="JD12" s="490"/>
      <c r="JE12" s="490"/>
      <c r="JF12" s="490"/>
      <c r="JG12" s="490"/>
      <c r="JH12" s="490"/>
      <c r="JI12" s="490"/>
      <c r="JJ12" s="490"/>
      <c r="JK12" s="490"/>
      <c r="JL12" s="490"/>
      <c r="JM12" s="490"/>
      <c r="JN12" s="490"/>
      <c r="JO12" s="490"/>
      <c r="JP12" s="490"/>
      <c r="JQ12" s="490"/>
      <c r="JR12" s="490"/>
      <c r="JS12" s="490"/>
      <c r="JT12" s="490"/>
      <c r="JU12" s="490"/>
      <c r="JV12" s="490"/>
      <c r="JW12" s="490"/>
      <c r="JX12" s="490"/>
      <c r="JY12" s="490"/>
      <c r="JZ12" s="490"/>
      <c r="KA12" s="490"/>
      <c r="KB12" s="490"/>
      <c r="KC12" s="490"/>
      <c r="KD12" s="490"/>
      <c r="KE12" s="490"/>
      <c r="KF12" s="490"/>
      <c r="KG12" s="490"/>
      <c r="KH12" s="490"/>
      <c r="KI12" s="490"/>
      <c r="KJ12" s="490"/>
      <c r="KK12" s="490"/>
      <c r="KL12" s="490"/>
      <c r="KM12" s="490"/>
      <c r="KN12" s="490"/>
      <c r="KO12" s="490"/>
      <c r="KP12" s="490"/>
      <c r="KQ12" s="490"/>
      <c r="KR12" s="490"/>
      <c r="KS12" s="490"/>
      <c r="KT12" s="490"/>
      <c r="KU12" s="490"/>
      <c r="KV12" s="490"/>
      <c r="KW12" s="490"/>
      <c r="KX12" s="490"/>
      <c r="KY12" s="490"/>
      <c r="KZ12" s="490"/>
      <c r="LA12" s="490"/>
      <c r="LB12" s="490"/>
      <c r="LC12" s="490"/>
      <c r="LD12" s="490"/>
      <c r="LE12" s="490"/>
      <c r="LF12" s="490"/>
      <c r="LG12" s="490"/>
      <c r="LH12" s="490"/>
      <c r="LI12" s="490"/>
      <c r="LJ12" s="490"/>
      <c r="LK12" s="490"/>
      <c r="LL12" s="490"/>
      <c r="LM12" s="490"/>
      <c r="LN12" s="490"/>
      <c r="LO12" s="490"/>
      <c r="LP12" s="490"/>
      <c r="LQ12" s="490"/>
      <c r="LR12" s="490"/>
      <c r="LS12" s="490"/>
      <c r="LT12" s="490"/>
      <c r="LU12" s="490"/>
      <c r="LV12" s="490"/>
      <c r="LW12" s="490"/>
      <c r="LX12" s="490"/>
      <c r="LY12" s="490"/>
      <c r="LZ12" s="490"/>
      <c r="MA12" s="490"/>
      <c r="MB12" s="490"/>
      <c r="MC12" s="490"/>
      <c r="MD12" s="490"/>
      <c r="ME12" s="490"/>
      <c r="MF12" s="490"/>
      <c r="MG12" s="490"/>
      <c r="MH12" s="490"/>
      <c r="MI12" s="490"/>
      <c r="MJ12" s="490"/>
      <c r="MK12" s="490"/>
      <c r="ML12" s="490"/>
      <c r="MM12" s="490"/>
      <c r="MN12" s="490"/>
      <c r="MO12" s="490"/>
      <c r="MP12" s="490"/>
      <c r="MQ12" s="490"/>
      <c r="MR12" s="490"/>
      <c r="MS12" s="490"/>
      <c r="MT12" s="490"/>
      <c r="MU12" s="490"/>
      <c r="MV12" s="490"/>
      <c r="MW12" s="490"/>
      <c r="MX12" s="490"/>
      <c r="MY12" s="490"/>
      <c r="MZ12" s="490"/>
      <c r="NA12" s="490"/>
      <c r="NB12" s="490"/>
      <c r="NC12" s="490"/>
      <c r="ND12" s="490"/>
      <c r="NE12" s="490"/>
      <c r="NF12" s="490"/>
      <c r="NG12" s="490"/>
      <c r="NH12" s="490"/>
      <c r="NI12" s="490"/>
      <c r="NJ12" s="490"/>
      <c r="NK12" s="490"/>
      <c r="NL12" s="490"/>
      <c r="NM12" s="490"/>
      <c r="NN12" s="490"/>
      <c r="NO12" s="490"/>
      <c r="NP12" s="490"/>
      <c r="NQ12" s="490"/>
      <c r="NR12" s="490"/>
      <c r="NS12" s="490"/>
      <c r="NT12" s="490"/>
      <c r="NU12" s="490"/>
      <c r="NV12" s="490"/>
      <c r="NW12" s="490"/>
      <c r="NX12" s="490"/>
      <c r="NY12" s="490"/>
      <c r="NZ12" s="490"/>
      <c r="OA12" s="490"/>
      <c r="OB12" s="490"/>
      <c r="OC12" s="490"/>
      <c r="OD12" s="490"/>
      <c r="OE12" s="490"/>
      <c r="OF12" s="490"/>
      <c r="OG12" s="490"/>
      <c r="OH12" s="490"/>
      <c r="OI12" s="490"/>
      <c r="OJ12" s="490"/>
      <c r="OK12" s="490"/>
      <c r="OL12" s="490"/>
      <c r="OM12" s="490"/>
      <c r="ON12" s="490"/>
      <c r="OO12" s="490"/>
      <c r="OP12" s="490"/>
      <c r="OQ12" s="490"/>
      <c r="OR12" s="490"/>
      <c r="OS12" s="490"/>
      <c r="OT12" s="490"/>
      <c r="OU12" s="490"/>
      <c r="OV12" s="490"/>
      <c r="OW12" s="490"/>
      <c r="OX12" s="490"/>
      <c r="OY12" s="490"/>
      <c r="OZ12" s="490"/>
      <c r="PA12" s="490"/>
      <c r="PB12" s="490"/>
      <c r="PC12" s="490"/>
      <c r="PD12" s="490"/>
      <c r="PE12" s="490"/>
      <c r="PF12" s="490"/>
      <c r="PG12" s="490"/>
      <c r="PH12" s="490"/>
      <c r="PI12" s="490"/>
      <c r="PJ12" s="490"/>
      <c r="PK12" s="490"/>
      <c r="PL12" s="490"/>
      <c r="PM12" s="490"/>
      <c r="PN12" s="490"/>
      <c r="PO12" s="490"/>
      <c r="PP12" s="490"/>
      <c r="PQ12" s="490"/>
      <c r="PR12" s="490"/>
      <c r="PS12" s="490"/>
      <c r="PT12" s="490"/>
      <c r="PU12" s="490"/>
      <c r="PV12" s="490"/>
      <c r="PW12" s="490"/>
      <c r="PX12" s="490"/>
      <c r="PY12" s="490"/>
      <c r="PZ12" s="490"/>
      <c r="QA12" s="490"/>
      <c r="QB12" s="490"/>
      <c r="QC12" s="490"/>
      <c r="QD12" s="490"/>
      <c r="QE12" s="490"/>
      <c r="QF12" s="490"/>
      <c r="QG12" s="490"/>
      <c r="QH12" s="490"/>
      <c r="QI12" s="490"/>
      <c r="QJ12" s="490"/>
      <c r="QK12" s="490"/>
      <c r="QL12" s="490"/>
      <c r="QM12" s="490"/>
      <c r="QN12" s="490"/>
      <c r="QO12" s="490"/>
      <c r="QP12" s="490"/>
      <c r="QQ12" s="490"/>
      <c r="QR12" s="490"/>
      <c r="QS12" s="490"/>
      <c r="QT12" s="490"/>
      <c r="QU12" s="490"/>
      <c r="QV12" s="490"/>
      <c r="QW12" s="490"/>
      <c r="QX12" s="490"/>
      <c r="QY12" s="490"/>
      <c r="QZ12" s="490"/>
      <c r="RA12" s="490"/>
      <c r="RB12" s="490"/>
      <c r="RC12" s="490"/>
      <c r="RD12" s="490"/>
      <c r="RE12" s="490"/>
      <c r="RF12" s="490"/>
      <c r="RG12" s="490"/>
      <c r="RH12" s="490"/>
      <c r="RI12" s="490"/>
      <c r="RJ12" s="490"/>
      <c r="RK12" s="490"/>
      <c r="RL12" s="490"/>
      <c r="RM12" s="490"/>
      <c r="RN12" s="490"/>
      <c r="RO12" s="490"/>
      <c r="RP12" s="490"/>
      <c r="RQ12" s="490"/>
      <c r="RR12" s="490"/>
      <c r="RS12" s="490"/>
      <c r="RT12" s="490"/>
      <c r="RU12" s="490"/>
      <c r="RV12" s="490"/>
      <c r="RW12" s="490"/>
      <c r="RX12" s="490"/>
      <c r="RY12" s="490"/>
      <c r="RZ12" s="490"/>
      <c r="SA12" s="490"/>
      <c r="SB12" s="490"/>
      <c r="SC12" s="490"/>
      <c r="SD12" s="490"/>
      <c r="SE12" s="490"/>
      <c r="SF12" s="490"/>
      <c r="SG12" s="490"/>
      <c r="SH12" s="490"/>
      <c r="SI12" s="490"/>
      <c r="SJ12" s="490"/>
      <c r="SK12" s="490"/>
      <c r="SL12" s="490"/>
      <c r="SM12" s="490"/>
      <c r="SN12" s="490"/>
      <c r="SO12" s="490"/>
      <c r="SP12" s="490"/>
      <c r="SQ12" s="490"/>
      <c r="SR12" s="490"/>
      <c r="SS12" s="490"/>
      <c r="ST12" s="490"/>
      <c r="SU12" s="490"/>
      <c r="SV12" s="490"/>
      <c r="SW12" s="490"/>
      <c r="SX12" s="490"/>
      <c r="SY12" s="490"/>
      <c r="SZ12" s="490"/>
      <c r="TA12" s="490"/>
      <c r="TB12" s="490"/>
      <c r="TC12" s="490"/>
      <c r="TD12" s="490"/>
      <c r="TE12" s="490"/>
      <c r="TF12" s="490"/>
      <c r="TG12" s="490"/>
      <c r="TH12" s="490"/>
      <c r="TI12" s="490"/>
      <c r="TJ12" s="490"/>
      <c r="TK12" s="490"/>
      <c r="TL12" s="490"/>
      <c r="TM12" s="490"/>
      <c r="TN12" s="490"/>
      <c r="TO12" s="490"/>
      <c r="TP12" s="490"/>
      <c r="TQ12" s="490"/>
      <c r="TR12" s="490"/>
      <c r="TS12" s="490"/>
      <c r="TT12" s="490"/>
      <c r="TU12" s="490"/>
      <c r="TV12" s="490"/>
      <c r="TW12" s="490"/>
      <c r="TX12" s="490"/>
      <c r="TY12" s="490"/>
      <c r="TZ12" s="490"/>
      <c r="UA12" s="490"/>
      <c r="UB12" s="490"/>
      <c r="UC12" s="490"/>
      <c r="UD12" s="490"/>
      <c r="UE12" s="490"/>
      <c r="UF12" s="490"/>
      <c r="UG12" s="490"/>
      <c r="UH12" s="490"/>
      <c r="UI12" s="490"/>
      <c r="UJ12" s="490"/>
      <c r="UK12" s="490"/>
      <c r="UL12" s="490"/>
      <c r="UM12" s="490"/>
      <c r="UN12" s="490"/>
      <c r="UO12" s="490"/>
      <c r="UP12" s="490"/>
      <c r="UQ12" s="490"/>
      <c r="UR12" s="490"/>
      <c r="US12" s="490"/>
      <c r="UT12" s="490"/>
      <c r="UU12" s="490"/>
      <c r="UV12" s="490"/>
      <c r="UW12" s="490"/>
      <c r="UX12" s="490"/>
      <c r="UY12" s="490"/>
      <c r="UZ12" s="490"/>
      <c r="VA12" s="490"/>
      <c r="VB12" s="490"/>
      <c r="VC12" s="490"/>
      <c r="VD12" s="490"/>
      <c r="VE12" s="490"/>
      <c r="VF12" s="490"/>
      <c r="VG12" s="490"/>
      <c r="VH12" s="490"/>
      <c r="VI12" s="490"/>
      <c r="VJ12" s="490"/>
      <c r="VK12" s="490"/>
      <c r="VL12" s="490"/>
      <c r="VM12" s="490"/>
      <c r="VN12" s="490"/>
      <c r="VO12" s="490"/>
      <c r="VP12" s="490"/>
      <c r="VQ12" s="490"/>
      <c r="VR12" s="490"/>
      <c r="VS12" s="490"/>
      <c r="VT12" s="490"/>
      <c r="VU12" s="490"/>
      <c r="VV12" s="490"/>
      <c r="VW12" s="490"/>
      <c r="VX12" s="490"/>
      <c r="VY12" s="490"/>
      <c r="VZ12" s="490"/>
      <c r="WA12" s="490"/>
      <c r="WB12" s="490"/>
      <c r="WC12" s="490"/>
      <c r="WD12" s="490"/>
      <c r="WE12" s="490"/>
      <c r="WF12" s="490"/>
      <c r="WG12" s="490"/>
      <c r="WH12" s="490"/>
      <c r="WI12" s="490"/>
      <c r="WJ12" s="490"/>
      <c r="WK12" s="490"/>
      <c r="WL12" s="490"/>
      <c r="WM12" s="490"/>
      <c r="WN12" s="490"/>
      <c r="WO12" s="490"/>
      <c r="WP12" s="490"/>
      <c r="WQ12" s="490"/>
      <c r="WR12" s="490"/>
      <c r="WS12" s="490"/>
      <c r="WT12" s="490"/>
      <c r="WU12" s="490"/>
      <c r="WV12" s="490"/>
      <c r="WW12" s="490"/>
      <c r="WX12" s="490"/>
      <c r="WY12" s="490"/>
      <c r="WZ12" s="490"/>
      <c r="XA12" s="490"/>
      <c r="XB12" s="490"/>
      <c r="XC12" s="490"/>
      <c r="XD12" s="490"/>
      <c r="XE12" s="490"/>
      <c r="XF12" s="490"/>
      <c r="XG12" s="490"/>
      <c r="XH12" s="490"/>
      <c r="XI12" s="490"/>
      <c r="XJ12" s="490"/>
      <c r="XK12" s="490"/>
      <c r="XL12" s="490"/>
      <c r="XM12" s="490"/>
      <c r="XN12" s="490"/>
      <c r="XO12" s="490"/>
      <c r="XP12" s="490"/>
      <c r="XQ12" s="490"/>
      <c r="XR12" s="490"/>
      <c r="XS12" s="490"/>
      <c r="XT12" s="490"/>
      <c r="XU12" s="490"/>
      <c r="XV12" s="490"/>
      <c r="XW12" s="490"/>
      <c r="XX12" s="490"/>
      <c r="XY12" s="490"/>
      <c r="XZ12" s="490"/>
      <c r="YA12" s="490"/>
      <c r="YB12" s="490"/>
      <c r="YC12" s="490"/>
      <c r="YD12" s="490"/>
      <c r="YE12" s="490"/>
      <c r="YF12" s="490"/>
      <c r="YG12" s="490"/>
      <c r="YH12" s="490"/>
      <c r="YI12" s="490"/>
      <c r="YJ12" s="490"/>
      <c r="YK12" s="490"/>
      <c r="YL12" s="490"/>
      <c r="YM12" s="490"/>
      <c r="YN12" s="490"/>
      <c r="YO12" s="490"/>
      <c r="YP12" s="490"/>
      <c r="YQ12" s="490"/>
      <c r="YR12" s="490"/>
      <c r="YS12" s="490"/>
      <c r="YT12" s="490"/>
      <c r="YU12" s="490"/>
      <c r="YV12" s="490"/>
      <c r="YW12" s="490"/>
      <c r="YX12" s="490"/>
      <c r="YY12" s="490"/>
      <c r="YZ12" s="490"/>
      <c r="ZA12" s="490"/>
      <c r="ZB12" s="490"/>
      <c r="ZC12" s="490"/>
      <c r="ZD12" s="490"/>
      <c r="ZE12" s="490"/>
      <c r="ZF12" s="490"/>
      <c r="ZG12" s="490"/>
      <c r="ZH12" s="490"/>
      <c r="ZI12" s="490"/>
      <c r="ZJ12" s="490"/>
      <c r="ZK12" s="490"/>
      <c r="ZL12" s="490"/>
      <c r="ZM12" s="490"/>
      <c r="ZN12" s="490"/>
      <c r="ZO12" s="490"/>
      <c r="ZP12" s="490"/>
      <c r="ZQ12" s="490"/>
      <c r="ZR12" s="490"/>
      <c r="ZS12" s="490"/>
      <c r="ZT12" s="490"/>
      <c r="ZU12" s="490"/>
      <c r="ZV12" s="490"/>
      <c r="ZW12" s="490"/>
      <c r="ZX12" s="490"/>
      <c r="ZY12" s="490"/>
      <c r="ZZ12" s="490"/>
      <c r="AAA12" s="490"/>
      <c r="AAB12" s="490"/>
      <c r="AAC12" s="490"/>
      <c r="AAD12" s="490"/>
      <c r="AAE12" s="490"/>
      <c r="AAF12" s="490"/>
      <c r="AAG12" s="490"/>
      <c r="AAH12" s="490"/>
      <c r="AAI12" s="490"/>
      <c r="AAJ12" s="490"/>
      <c r="AAK12" s="490"/>
      <c r="AAL12" s="490"/>
      <c r="AAM12" s="490"/>
      <c r="AAN12" s="490"/>
      <c r="AAO12" s="490"/>
      <c r="AAP12" s="490"/>
      <c r="AAQ12" s="490"/>
      <c r="AAR12" s="490"/>
      <c r="AAS12" s="490"/>
      <c r="AAT12" s="490"/>
      <c r="AAU12" s="490"/>
      <c r="AAV12" s="490"/>
      <c r="AAW12" s="490"/>
      <c r="AAX12" s="490"/>
      <c r="AAY12" s="490"/>
      <c r="AAZ12" s="490"/>
      <c r="ABA12" s="490"/>
      <c r="ABB12" s="490"/>
      <c r="ABC12" s="490"/>
      <c r="ABD12" s="490"/>
      <c r="ABE12" s="490"/>
      <c r="ABF12" s="490"/>
      <c r="ABG12" s="490"/>
      <c r="ABH12" s="490"/>
      <c r="ABI12" s="490"/>
      <c r="ABJ12" s="490"/>
      <c r="ABK12" s="490"/>
      <c r="ABL12" s="490"/>
      <c r="ABM12" s="490"/>
      <c r="ABN12" s="490"/>
      <c r="ABO12" s="490"/>
      <c r="ABP12" s="490"/>
      <c r="ABQ12" s="490"/>
      <c r="ABR12" s="490"/>
      <c r="ABS12" s="490"/>
      <c r="ABT12" s="490"/>
      <c r="ABU12" s="490"/>
      <c r="ABV12" s="490"/>
      <c r="ABW12" s="490"/>
      <c r="ABX12" s="490"/>
      <c r="ABY12" s="490"/>
      <c r="ABZ12" s="490"/>
      <c r="ACA12" s="490"/>
      <c r="ACB12" s="490"/>
      <c r="ACC12" s="490"/>
      <c r="ACD12" s="490"/>
      <c r="ACE12" s="490"/>
      <c r="ACF12" s="490"/>
      <c r="ACG12" s="490"/>
      <c r="ACH12" s="490"/>
      <c r="ACI12" s="490"/>
      <c r="ACJ12" s="490"/>
      <c r="ACK12" s="490"/>
      <c r="ACL12" s="490"/>
      <c r="ACM12" s="490"/>
      <c r="ACN12" s="490"/>
      <c r="ACO12" s="490"/>
      <c r="ACP12" s="490"/>
      <c r="ACQ12" s="490"/>
      <c r="ACR12" s="490"/>
      <c r="ACS12" s="490"/>
      <c r="ACT12" s="490"/>
      <c r="ACU12" s="490"/>
      <c r="ACV12" s="490"/>
      <c r="ACW12" s="490"/>
      <c r="ACX12" s="490"/>
      <c r="ACY12" s="490"/>
      <c r="ACZ12" s="490"/>
      <c r="ADA12" s="490"/>
      <c r="ADB12" s="490"/>
      <c r="ADC12" s="490"/>
      <c r="ADD12" s="490"/>
      <c r="ADE12" s="490"/>
      <c r="ADF12" s="490"/>
      <c r="ADG12" s="490"/>
      <c r="ADH12" s="490"/>
      <c r="ADI12" s="490"/>
      <c r="ADJ12" s="490"/>
      <c r="ADK12" s="490"/>
      <c r="ADL12" s="490"/>
      <c r="ADM12" s="490"/>
      <c r="ADN12" s="490"/>
      <c r="ADO12" s="490"/>
      <c r="ADP12" s="490"/>
      <c r="ADQ12" s="490"/>
      <c r="ADR12" s="490"/>
      <c r="ADS12" s="490"/>
      <c r="ADT12" s="490"/>
      <c r="ADU12" s="490"/>
      <c r="ADV12" s="490"/>
      <c r="ADW12" s="490"/>
      <c r="ADX12" s="490"/>
      <c r="ADY12" s="490"/>
      <c r="ADZ12" s="490"/>
      <c r="AEA12" s="490"/>
      <c r="AEB12" s="490"/>
      <c r="AEC12" s="490"/>
      <c r="AED12" s="490"/>
      <c r="AEE12" s="490"/>
      <c r="AEF12" s="490"/>
      <c r="AEG12" s="490"/>
      <c r="AEH12" s="490"/>
      <c r="AEI12" s="490"/>
      <c r="AEJ12" s="490"/>
      <c r="AEK12" s="490"/>
      <c r="AEL12" s="490"/>
      <c r="AEM12" s="490"/>
      <c r="AEN12" s="490"/>
      <c r="AEO12" s="490"/>
      <c r="AEP12" s="490"/>
      <c r="AEQ12" s="490"/>
      <c r="AER12" s="490"/>
      <c r="AES12" s="490"/>
      <c r="AET12" s="490"/>
      <c r="AEU12" s="490"/>
      <c r="AEV12" s="490"/>
      <c r="AEW12" s="490"/>
      <c r="AEX12" s="490"/>
      <c r="AEY12" s="490"/>
      <c r="AEZ12" s="490"/>
      <c r="AFA12" s="490"/>
      <c r="AFB12" s="490"/>
      <c r="AFC12" s="490"/>
      <c r="AFD12" s="490"/>
      <c r="AFE12" s="490"/>
      <c r="AFF12" s="490"/>
      <c r="AFG12" s="490"/>
      <c r="AFH12" s="490"/>
      <c r="AFI12" s="490"/>
      <c r="AFJ12" s="490"/>
      <c r="AFK12" s="490"/>
      <c r="AFL12" s="490"/>
      <c r="AFM12" s="490"/>
      <c r="AFN12" s="490"/>
      <c r="AFO12" s="490"/>
      <c r="AFP12" s="490"/>
      <c r="AFQ12" s="490"/>
      <c r="AFR12" s="490"/>
      <c r="AFS12" s="490"/>
      <c r="AFT12" s="490"/>
      <c r="AFU12" s="490"/>
      <c r="AFV12" s="490"/>
      <c r="AFW12" s="490"/>
      <c r="AFX12" s="490"/>
      <c r="AFY12" s="490"/>
      <c r="AFZ12" s="490"/>
      <c r="AGA12" s="490"/>
      <c r="AGB12" s="490"/>
      <c r="AGC12" s="490"/>
      <c r="AGD12" s="490"/>
      <c r="AGE12" s="490"/>
      <c r="AGF12" s="490"/>
      <c r="AGG12" s="490"/>
      <c r="AGH12" s="490"/>
      <c r="AGI12" s="490"/>
      <c r="AGJ12" s="490"/>
      <c r="AGK12" s="490"/>
      <c r="AGL12" s="490"/>
      <c r="AGM12" s="490"/>
      <c r="AGN12" s="490"/>
      <c r="AGO12" s="490"/>
      <c r="AGP12" s="490"/>
      <c r="AGQ12" s="490"/>
      <c r="AGR12" s="490"/>
      <c r="AGS12" s="490"/>
      <c r="AGT12" s="490"/>
      <c r="AGU12" s="490"/>
      <c r="AGV12" s="490"/>
      <c r="AGW12" s="490"/>
      <c r="AGX12" s="490"/>
      <c r="AGY12" s="490"/>
      <c r="AGZ12" s="490"/>
      <c r="AHA12" s="490"/>
      <c r="AHB12" s="490"/>
      <c r="AHC12" s="490"/>
      <c r="AHD12" s="490"/>
      <c r="AHE12" s="490"/>
      <c r="AHF12" s="490"/>
      <c r="AHG12" s="490"/>
      <c r="AHH12" s="490"/>
      <c r="AHI12" s="490"/>
      <c r="AHJ12" s="490"/>
      <c r="AHK12" s="490"/>
      <c r="AHL12" s="490"/>
      <c r="AHM12" s="490"/>
      <c r="AHN12" s="490"/>
      <c r="AHO12" s="490"/>
      <c r="AHP12" s="490"/>
      <c r="AHQ12" s="490"/>
      <c r="AHR12" s="490"/>
      <c r="AHS12" s="490"/>
      <c r="AHT12" s="490"/>
      <c r="AHU12" s="490"/>
      <c r="AHV12" s="490"/>
      <c r="AHW12" s="490"/>
      <c r="AHX12" s="490"/>
      <c r="AHY12" s="490"/>
      <c r="AHZ12" s="490"/>
      <c r="AIA12" s="490"/>
      <c r="AIB12" s="490"/>
      <c r="AIC12" s="490"/>
      <c r="AID12" s="490"/>
      <c r="AIE12" s="490"/>
      <c r="AIF12" s="490"/>
      <c r="AIG12" s="490"/>
      <c r="AIH12" s="490"/>
      <c r="AII12" s="490"/>
      <c r="AIJ12" s="490"/>
      <c r="AIK12" s="490"/>
      <c r="AIL12" s="490"/>
      <c r="AIM12" s="490"/>
      <c r="AIN12" s="490"/>
      <c r="AIO12" s="490"/>
      <c r="AIP12" s="490"/>
      <c r="AIQ12" s="490"/>
      <c r="AIR12" s="490"/>
      <c r="AIS12" s="490"/>
      <c r="AIT12" s="490"/>
      <c r="AIU12" s="490"/>
      <c r="AIV12" s="490"/>
      <c r="AIW12" s="490"/>
      <c r="AIX12" s="490"/>
      <c r="AIY12" s="490"/>
      <c r="AIZ12" s="490"/>
      <c r="AJA12" s="490"/>
      <c r="AJB12" s="490"/>
      <c r="AJC12" s="490"/>
      <c r="AJD12" s="490"/>
      <c r="AJE12" s="490"/>
      <c r="AJF12" s="490"/>
      <c r="AJG12" s="490"/>
      <c r="AJH12" s="490"/>
      <c r="AJI12" s="490"/>
      <c r="AJJ12" s="490"/>
      <c r="AJK12" s="490"/>
      <c r="AJL12" s="490"/>
      <c r="AJM12" s="490"/>
      <c r="AJN12" s="490"/>
      <c r="AJO12" s="490"/>
      <c r="AJP12" s="490"/>
      <c r="AJQ12" s="490"/>
      <c r="AJR12" s="490"/>
      <c r="AJS12" s="490"/>
      <c r="AJT12" s="490"/>
      <c r="AJU12" s="490"/>
      <c r="AJV12" s="490"/>
      <c r="AJW12" s="490"/>
      <c r="AJX12" s="490"/>
      <c r="AJY12" s="490"/>
      <c r="AJZ12" s="490"/>
      <c r="AKA12" s="490"/>
      <c r="AKB12" s="490"/>
      <c r="AKC12" s="490"/>
      <c r="AKD12" s="490"/>
      <c r="AKE12" s="490"/>
      <c r="AKF12" s="490"/>
      <c r="AKG12" s="490"/>
      <c r="AKH12" s="490"/>
      <c r="AKI12" s="490"/>
      <c r="AKJ12" s="490"/>
      <c r="AKK12" s="490"/>
      <c r="AKL12" s="490"/>
      <c r="AKM12" s="490"/>
      <c r="AKN12" s="490"/>
      <c r="AKO12" s="490"/>
      <c r="AKP12" s="490"/>
      <c r="AKQ12" s="490"/>
      <c r="AKR12" s="490"/>
      <c r="AKS12" s="490"/>
      <c r="AKT12" s="490"/>
      <c r="AKU12" s="490"/>
      <c r="AKV12" s="490"/>
      <c r="AKW12" s="490"/>
      <c r="AKX12" s="490"/>
      <c r="AKY12" s="490"/>
      <c r="AKZ12" s="490"/>
      <c r="ALA12" s="490"/>
      <c r="ALB12" s="490"/>
      <c r="ALC12" s="490"/>
      <c r="ALD12" s="490"/>
      <c r="ALE12" s="490"/>
      <c r="ALF12" s="490"/>
      <c r="ALG12" s="490"/>
      <c r="ALH12" s="490"/>
      <c r="ALI12" s="490"/>
      <c r="ALJ12" s="490"/>
      <c r="ALK12" s="490"/>
      <c r="ALL12" s="490"/>
      <c r="ALM12" s="490"/>
      <c r="ALN12" s="490"/>
      <c r="ALO12" s="490"/>
      <c r="ALP12" s="490"/>
      <c r="ALQ12" s="490"/>
      <c r="ALR12" s="490"/>
      <c r="ALS12" s="490"/>
      <c r="ALT12" s="490"/>
      <c r="ALU12" s="490"/>
      <c r="ALV12" s="490"/>
      <c r="ALW12" s="490"/>
      <c r="ALX12" s="490"/>
      <c r="ALY12" s="490"/>
      <c r="ALZ12" s="490"/>
      <c r="AMA12" s="490"/>
      <c r="AMB12" s="490"/>
      <c r="AMC12" s="490"/>
      <c r="AMD12" s="490"/>
      <c r="AME12" s="490"/>
      <c r="AMF12" s="490"/>
      <c r="AMG12" s="490"/>
      <c r="AMH12" s="490"/>
      <c r="AMI12" s="490"/>
      <c r="AMJ12" s="490"/>
      <c r="AMK12" s="490"/>
      <c r="AML12" s="490"/>
    </row>
    <row r="13" spans="1:1026" x14ac:dyDescent="0.25">
      <c r="A13" s="123">
        <v>44022</v>
      </c>
      <c r="B13" s="132" t="s">
        <v>228</v>
      </c>
      <c r="C13" s="125">
        <v>3544</v>
      </c>
      <c r="D13" s="126">
        <v>704831822</v>
      </c>
      <c r="E13" s="127">
        <v>772.2</v>
      </c>
      <c r="F13" s="136">
        <v>44039</v>
      </c>
      <c r="G13" s="129"/>
      <c r="H13" s="130"/>
      <c r="I13" s="131"/>
      <c r="J13" s="131"/>
      <c r="K13" s="132"/>
      <c r="L13" s="133">
        <v>772.2</v>
      </c>
      <c r="M13" s="134"/>
      <c r="N13" s="131"/>
      <c r="O13" s="131">
        <v>643.5</v>
      </c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570"/>
      <c r="AA13" s="135">
        <v>128.69999999999999</v>
      </c>
      <c r="AD13" s="113"/>
    </row>
    <row r="14" spans="1:1026" x14ac:dyDescent="0.25">
      <c r="A14" s="123">
        <v>44022</v>
      </c>
      <c r="B14" s="132" t="s">
        <v>228</v>
      </c>
      <c r="C14" s="125">
        <v>3552</v>
      </c>
      <c r="D14" s="126">
        <v>704831822</v>
      </c>
      <c r="E14" s="127">
        <v>465</v>
      </c>
      <c r="F14" s="136">
        <v>44039</v>
      </c>
      <c r="G14" s="129"/>
      <c r="H14" s="130"/>
      <c r="I14" s="131"/>
      <c r="J14" s="131"/>
      <c r="K14" s="132"/>
      <c r="L14" s="133">
        <v>465</v>
      </c>
      <c r="M14" s="134"/>
      <c r="N14" s="131"/>
      <c r="O14" s="131">
        <v>387.5</v>
      </c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570"/>
      <c r="AA14" s="135">
        <v>77.5</v>
      </c>
      <c r="AB14" s="137"/>
      <c r="AD14" s="113"/>
    </row>
    <row r="15" spans="1:1026" x14ac:dyDescent="0.25">
      <c r="A15" s="123">
        <v>44022</v>
      </c>
      <c r="B15" s="132" t="s">
        <v>233</v>
      </c>
      <c r="C15" s="125">
        <v>559373</v>
      </c>
      <c r="D15" s="126">
        <v>804586095</v>
      </c>
      <c r="E15" s="127">
        <v>47.16</v>
      </c>
      <c r="F15" s="136">
        <v>44039</v>
      </c>
      <c r="G15" s="129"/>
      <c r="H15" s="130"/>
      <c r="I15" s="131"/>
      <c r="J15" s="131"/>
      <c r="K15" s="132"/>
      <c r="L15" s="133">
        <v>47.16</v>
      </c>
      <c r="M15" s="134"/>
      <c r="N15" s="131">
        <v>40.6</v>
      </c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570"/>
      <c r="AA15" s="135">
        <v>6.56</v>
      </c>
      <c r="AB15" s="137">
        <v>536153357</v>
      </c>
      <c r="AD15" s="113"/>
    </row>
    <row r="16" spans="1:1026" x14ac:dyDescent="0.25">
      <c r="A16" s="123">
        <v>44022</v>
      </c>
      <c r="B16" s="132" t="s">
        <v>230</v>
      </c>
      <c r="C16" s="125" t="s">
        <v>229</v>
      </c>
      <c r="D16" s="126">
        <v>454290454</v>
      </c>
      <c r="E16" s="127">
        <v>60</v>
      </c>
      <c r="F16" s="136">
        <v>44039</v>
      </c>
      <c r="G16" s="129"/>
      <c r="H16" s="130"/>
      <c r="I16" s="131"/>
      <c r="J16" s="131"/>
      <c r="K16" s="132"/>
      <c r="L16" s="133">
        <v>60</v>
      </c>
      <c r="M16" s="134"/>
      <c r="N16" s="131">
        <v>60</v>
      </c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570"/>
      <c r="AA16" s="135"/>
      <c r="AD16" s="113"/>
    </row>
    <row r="17" spans="1:30" x14ac:dyDescent="0.25">
      <c r="A17" s="123">
        <v>44022</v>
      </c>
      <c r="B17" s="132" t="s">
        <v>231</v>
      </c>
      <c r="C17" s="125">
        <v>19367</v>
      </c>
      <c r="D17" s="126">
        <v>82431850</v>
      </c>
      <c r="E17" s="127">
        <v>819.77</v>
      </c>
      <c r="F17" s="136">
        <v>44039</v>
      </c>
      <c r="G17" s="129"/>
      <c r="H17" s="130"/>
      <c r="I17" s="131"/>
      <c r="J17" s="131"/>
      <c r="K17" s="132"/>
      <c r="L17" s="133">
        <v>819.77</v>
      </c>
      <c r="M17" s="134"/>
      <c r="N17" s="131">
        <v>683.14</v>
      </c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570"/>
      <c r="AA17" s="135">
        <v>136.63</v>
      </c>
      <c r="AB17" s="117">
        <v>977519660</v>
      </c>
      <c r="AD17" s="113"/>
    </row>
    <row r="18" spans="1:30" x14ac:dyDescent="0.25">
      <c r="A18" s="123">
        <v>44022</v>
      </c>
      <c r="B18" s="132" t="s">
        <v>228</v>
      </c>
      <c r="C18" s="125">
        <v>3560</v>
      </c>
      <c r="D18" s="126">
        <v>704831822</v>
      </c>
      <c r="E18" s="127">
        <v>252</v>
      </c>
      <c r="F18" s="136">
        <v>44039</v>
      </c>
      <c r="G18" s="129"/>
      <c r="H18" s="130"/>
      <c r="I18" s="131"/>
      <c r="J18" s="131"/>
      <c r="K18" s="132"/>
      <c r="L18" s="133">
        <v>252</v>
      </c>
      <c r="M18" s="134"/>
      <c r="N18" s="131"/>
      <c r="O18" s="131">
        <v>210</v>
      </c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570"/>
      <c r="AA18" s="135">
        <v>42</v>
      </c>
      <c r="AD18" s="113"/>
    </row>
    <row r="19" spans="1:30" x14ac:dyDescent="0.25">
      <c r="A19" s="123">
        <v>44022</v>
      </c>
      <c r="B19" s="132" t="s">
        <v>228</v>
      </c>
      <c r="C19" s="125">
        <v>3589</v>
      </c>
      <c r="D19" s="126">
        <v>704831822</v>
      </c>
      <c r="E19" s="127">
        <v>465</v>
      </c>
      <c r="F19" s="136">
        <v>44039</v>
      </c>
      <c r="G19" s="129"/>
      <c r="H19" s="130"/>
      <c r="I19" s="131"/>
      <c r="J19" s="131"/>
      <c r="K19" s="132"/>
      <c r="L19" s="133">
        <v>465</v>
      </c>
      <c r="M19" s="134"/>
      <c r="N19" s="131"/>
      <c r="O19" s="131">
        <v>387.5</v>
      </c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570"/>
      <c r="AA19" s="135">
        <v>77.5</v>
      </c>
      <c r="AD19" s="113"/>
    </row>
    <row r="20" spans="1:30" x14ac:dyDescent="0.25">
      <c r="A20" s="123">
        <v>44022</v>
      </c>
      <c r="B20" s="132" t="s">
        <v>250</v>
      </c>
      <c r="C20" s="125" t="s">
        <v>183</v>
      </c>
      <c r="D20" s="126">
        <v>92302</v>
      </c>
      <c r="E20" s="127">
        <v>824.46</v>
      </c>
      <c r="F20" s="136">
        <v>44022</v>
      </c>
      <c r="G20" s="129"/>
      <c r="H20" s="130"/>
      <c r="I20" s="131"/>
      <c r="J20" s="131"/>
      <c r="K20" s="132"/>
      <c r="L20" s="133">
        <v>824.46</v>
      </c>
      <c r="M20" s="134">
        <v>824.46</v>
      </c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570"/>
      <c r="AA20" s="135"/>
      <c r="AD20" s="113"/>
    </row>
    <row r="21" spans="1:30" x14ac:dyDescent="0.25">
      <c r="A21" s="123">
        <v>44041</v>
      </c>
      <c r="B21" s="132" t="s">
        <v>238</v>
      </c>
      <c r="C21" s="125" t="s">
        <v>237</v>
      </c>
      <c r="D21" s="126"/>
      <c r="E21" s="127">
        <v>0.22</v>
      </c>
      <c r="F21" s="136">
        <v>44041</v>
      </c>
      <c r="G21" s="129"/>
      <c r="H21" s="130"/>
      <c r="I21" s="131"/>
      <c r="J21" s="131"/>
      <c r="K21" s="132"/>
      <c r="L21" s="133">
        <v>0.22</v>
      </c>
      <c r="M21" s="134">
        <v>0.22</v>
      </c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570"/>
      <c r="AA21" s="135"/>
      <c r="AD21" s="113"/>
    </row>
    <row r="22" spans="1:30" s="138" customFormat="1" ht="14.25" x14ac:dyDescent="0.2">
      <c r="A22" s="527">
        <v>44033</v>
      </c>
      <c r="B22" s="132" t="s">
        <v>239</v>
      </c>
      <c r="C22" s="125" t="s">
        <v>240</v>
      </c>
      <c r="D22" s="126"/>
      <c r="E22" s="127">
        <v>294.99</v>
      </c>
      <c r="F22" s="528">
        <v>44022</v>
      </c>
      <c r="G22" s="129"/>
      <c r="H22" s="130"/>
      <c r="I22" s="131"/>
      <c r="J22" s="131"/>
      <c r="K22" s="132"/>
      <c r="L22" s="133">
        <v>294.99</v>
      </c>
      <c r="M22" s="134">
        <v>294.99</v>
      </c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570"/>
      <c r="AA22" s="135"/>
      <c r="AD22" s="113"/>
    </row>
    <row r="23" spans="1:30" s="138" customFormat="1" ht="14.25" x14ac:dyDescent="0.2">
      <c r="A23" s="527"/>
      <c r="B23" s="132"/>
      <c r="C23" s="125"/>
      <c r="D23" s="126"/>
      <c r="E23" s="127"/>
      <c r="F23" s="136"/>
      <c r="G23" s="129"/>
      <c r="H23" s="130"/>
      <c r="I23" s="131"/>
      <c r="J23" s="131"/>
      <c r="K23" s="132"/>
      <c r="L23" s="133"/>
      <c r="M23" s="134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570"/>
      <c r="AA23" s="135"/>
      <c r="AD23" s="113"/>
    </row>
    <row r="24" spans="1:30" x14ac:dyDescent="0.25">
      <c r="A24" s="527">
        <v>44033</v>
      </c>
      <c r="B24" s="132" t="s">
        <v>235</v>
      </c>
      <c r="C24" s="125" t="s">
        <v>241</v>
      </c>
      <c r="D24" s="126"/>
      <c r="E24" s="127">
        <v>917.58</v>
      </c>
      <c r="F24" s="136">
        <v>44075</v>
      </c>
      <c r="G24" s="129"/>
      <c r="H24" s="130"/>
      <c r="I24" s="131"/>
      <c r="J24" s="131"/>
      <c r="K24" s="132"/>
      <c r="L24" s="133">
        <v>917.58</v>
      </c>
      <c r="M24" s="139">
        <v>917.58</v>
      </c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572"/>
      <c r="AA24" s="141"/>
      <c r="AD24" s="113"/>
    </row>
    <row r="25" spans="1:30" x14ac:dyDescent="0.25">
      <c r="A25" s="527">
        <v>44033</v>
      </c>
      <c r="B25" s="132" t="s">
        <v>230</v>
      </c>
      <c r="C25" s="125" t="s">
        <v>240</v>
      </c>
      <c r="D25" s="126"/>
      <c r="E25" s="127">
        <v>50</v>
      </c>
      <c r="F25" s="136">
        <v>44075</v>
      </c>
      <c r="G25" s="129"/>
      <c r="H25" s="130"/>
      <c r="I25" s="131"/>
      <c r="J25" s="131"/>
      <c r="K25" s="132"/>
      <c r="L25" s="133">
        <v>50</v>
      </c>
      <c r="M25" s="139">
        <v>50</v>
      </c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572"/>
      <c r="AA25" s="141"/>
      <c r="AD25" s="113"/>
    </row>
    <row r="26" spans="1:30" x14ac:dyDescent="0.25">
      <c r="A26" s="527">
        <v>44033</v>
      </c>
      <c r="B26" s="132" t="s">
        <v>242</v>
      </c>
      <c r="C26" s="125">
        <v>9401380143</v>
      </c>
      <c r="D26" s="126"/>
      <c r="E26" s="127">
        <v>229.36</v>
      </c>
      <c r="F26" s="136">
        <v>44075</v>
      </c>
      <c r="G26" s="129"/>
      <c r="H26" s="130"/>
      <c r="I26" s="131"/>
      <c r="J26" s="131"/>
      <c r="K26" s="132"/>
      <c r="L26" s="133">
        <v>229.36</v>
      </c>
      <c r="M26" s="139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>
        <v>191.13</v>
      </c>
      <c r="Z26" s="572"/>
      <c r="AA26" s="141">
        <v>38.229999999999997</v>
      </c>
      <c r="AB26" s="117" t="s">
        <v>243</v>
      </c>
      <c r="AD26" s="113"/>
    </row>
    <row r="27" spans="1:30" x14ac:dyDescent="0.25">
      <c r="A27" s="527">
        <v>44033</v>
      </c>
      <c r="B27" s="132" t="s">
        <v>187</v>
      </c>
      <c r="C27" s="125">
        <v>3593</v>
      </c>
      <c r="D27" s="126"/>
      <c r="E27" s="127">
        <v>1039</v>
      </c>
      <c r="F27" s="136">
        <v>44090</v>
      </c>
      <c r="G27" s="129"/>
      <c r="H27" s="130"/>
      <c r="I27" s="131"/>
      <c r="J27" s="131"/>
      <c r="K27" s="132"/>
      <c r="L27" s="133">
        <v>1039</v>
      </c>
      <c r="M27" s="139"/>
      <c r="N27" s="140"/>
      <c r="O27" s="140">
        <v>865.83</v>
      </c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572"/>
      <c r="AA27" s="141">
        <v>173.17</v>
      </c>
      <c r="AD27" s="113"/>
    </row>
    <row r="28" spans="1:30" x14ac:dyDescent="0.25">
      <c r="A28" s="473">
        <v>44060</v>
      </c>
      <c r="B28" s="132" t="s">
        <v>244</v>
      </c>
      <c r="C28" s="125" t="s">
        <v>245</v>
      </c>
      <c r="D28" s="126"/>
      <c r="E28" s="127">
        <v>4601.3900000000003</v>
      </c>
      <c r="F28" s="136">
        <v>44060</v>
      </c>
      <c r="G28" s="129">
        <v>4601.3900000000003</v>
      </c>
      <c r="H28" s="130"/>
      <c r="I28" s="131"/>
      <c r="J28" s="131"/>
      <c r="K28" s="132">
        <v>4601.3900000000003</v>
      </c>
      <c r="L28" s="133"/>
      <c r="M28" s="139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572"/>
      <c r="AA28" s="141"/>
      <c r="AB28" s="113"/>
      <c r="AC28" s="113"/>
      <c r="AD28" s="113"/>
    </row>
    <row r="29" spans="1:30" x14ac:dyDescent="0.25">
      <c r="A29" s="523">
        <v>44090</v>
      </c>
      <c r="B29" s="185" t="s">
        <v>262</v>
      </c>
      <c r="C29" s="524" t="s">
        <v>263</v>
      </c>
      <c r="D29" s="525"/>
      <c r="E29" s="526">
        <v>300</v>
      </c>
      <c r="F29" s="136">
        <v>44096</v>
      </c>
      <c r="G29" s="129"/>
      <c r="H29" s="130"/>
      <c r="I29" s="131"/>
      <c r="J29" s="131"/>
      <c r="K29" s="132"/>
      <c r="L29" s="133">
        <v>300</v>
      </c>
      <c r="M29" s="134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>
        <v>250</v>
      </c>
      <c r="Z29" s="570"/>
      <c r="AA29" s="135">
        <v>50</v>
      </c>
      <c r="AB29" s="117">
        <v>845184023</v>
      </c>
      <c r="AD29" s="113"/>
    </row>
    <row r="30" spans="1:30" x14ac:dyDescent="0.25">
      <c r="A30" s="523">
        <v>44090</v>
      </c>
      <c r="B30" s="185" t="s">
        <v>224</v>
      </c>
      <c r="C30" s="524" t="s">
        <v>264</v>
      </c>
      <c r="D30" s="525"/>
      <c r="E30" s="526">
        <v>343.67</v>
      </c>
      <c r="F30" s="136">
        <v>44091</v>
      </c>
      <c r="G30" s="129"/>
      <c r="H30" s="130"/>
      <c r="I30" s="131"/>
      <c r="J30" s="131"/>
      <c r="K30" s="132"/>
      <c r="L30" s="133">
        <v>343.67</v>
      </c>
      <c r="M30" s="134">
        <v>343.67</v>
      </c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570"/>
      <c r="AA30" s="135"/>
      <c r="AD30" s="113"/>
    </row>
    <row r="31" spans="1:30" x14ac:dyDescent="0.25">
      <c r="A31" s="523">
        <v>44090</v>
      </c>
      <c r="B31" s="185" t="s">
        <v>235</v>
      </c>
      <c r="C31" s="524" t="s">
        <v>264</v>
      </c>
      <c r="D31" s="525"/>
      <c r="E31" s="526">
        <v>1053.6500000000001</v>
      </c>
      <c r="F31" s="136">
        <v>44091</v>
      </c>
      <c r="G31" s="129"/>
      <c r="H31" s="130"/>
      <c r="I31" s="131"/>
      <c r="J31" s="131"/>
      <c r="K31" s="132"/>
      <c r="L31" s="133">
        <v>1053.6500000000001</v>
      </c>
      <c r="M31" s="134">
        <v>1053.6500000000001</v>
      </c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570"/>
      <c r="AA31" s="135"/>
      <c r="AD31" s="113"/>
    </row>
    <row r="32" spans="1:30" x14ac:dyDescent="0.25">
      <c r="A32" s="523">
        <v>44090</v>
      </c>
      <c r="B32" s="185" t="s">
        <v>190</v>
      </c>
      <c r="C32" s="524" t="s">
        <v>265</v>
      </c>
      <c r="D32" s="525"/>
      <c r="E32" s="526">
        <v>56.27</v>
      </c>
      <c r="F32" s="136">
        <v>44091</v>
      </c>
      <c r="G32" s="129"/>
      <c r="H32" s="130"/>
      <c r="I32" s="131"/>
      <c r="J32" s="131"/>
      <c r="K32" s="132"/>
      <c r="L32" s="133">
        <v>56.27</v>
      </c>
      <c r="M32" s="134">
        <v>56.27</v>
      </c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570"/>
      <c r="AA32" s="135"/>
      <c r="AD32" s="113"/>
    </row>
    <row r="33" spans="1:1026" s="230" customFormat="1" x14ac:dyDescent="0.25">
      <c r="A33" s="523">
        <v>44090</v>
      </c>
      <c r="B33" s="185" t="s">
        <v>266</v>
      </c>
      <c r="C33" s="524" t="s">
        <v>267</v>
      </c>
      <c r="D33" s="525"/>
      <c r="E33" s="526">
        <v>11.99</v>
      </c>
      <c r="F33" s="285">
        <v>44096</v>
      </c>
      <c r="G33" s="286"/>
      <c r="H33" s="287"/>
      <c r="I33" s="288"/>
      <c r="J33" s="288"/>
      <c r="K33" s="185"/>
      <c r="L33" s="289">
        <v>11.99</v>
      </c>
      <c r="M33" s="134"/>
      <c r="N33" s="131"/>
      <c r="O33" s="131"/>
      <c r="P33" s="131"/>
      <c r="Q33" s="131">
        <v>11.99</v>
      </c>
      <c r="R33" s="131"/>
      <c r="S33" s="131"/>
      <c r="T33" s="131"/>
      <c r="U33" s="131"/>
      <c r="V33" s="131"/>
      <c r="W33" s="131"/>
      <c r="X33" s="131"/>
      <c r="Y33" s="131"/>
      <c r="Z33" s="570"/>
      <c r="AA33" s="135"/>
      <c r="AB33" s="137"/>
      <c r="AC33" s="137"/>
      <c r="AD33" s="198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  <c r="BW33" s="137"/>
      <c r="BX33" s="137"/>
      <c r="BY33" s="137"/>
      <c r="BZ33" s="137"/>
      <c r="CA33" s="137"/>
      <c r="CB33" s="137"/>
      <c r="CC33" s="137"/>
      <c r="CD33" s="137"/>
      <c r="CE33" s="137"/>
      <c r="CF33" s="137"/>
      <c r="CG33" s="137"/>
      <c r="CH33" s="137"/>
      <c r="CI33" s="137"/>
      <c r="CJ33" s="137"/>
      <c r="CK33" s="137"/>
      <c r="CL33" s="137"/>
      <c r="CM33" s="137"/>
      <c r="CN33" s="137"/>
      <c r="CO33" s="137"/>
      <c r="CP33" s="137"/>
      <c r="CQ33" s="137"/>
      <c r="CR33" s="137"/>
      <c r="CS33" s="137"/>
      <c r="CT33" s="137"/>
      <c r="CU33" s="137"/>
      <c r="CV33" s="137"/>
      <c r="CW33" s="137"/>
      <c r="CX33" s="137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  <c r="HJ33" s="137"/>
      <c r="HK33" s="137"/>
      <c r="HL33" s="137"/>
      <c r="HM33" s="137"/>
      <c r="HN33" s="137"/>
      <c r="HO33" s="137"/>
      <c r="HP33" s="137"/>
      <c r="HQ33" s="137"/>
      <c r="HR33" s="137"/>
      <c r="HS33" s="137"/>
      <c r="HT33" s="137"/>
      <c r="HU33" s="137"/>
      <c r="HV33" s="137"/>
      <c r="HW33" s="137"/>
      <c r="HX33" s="137"/>
      <c r="HY33" s="137"/>
      <c r="HZ33" s="137"/>
      <c r="IA33" s="137"/>
      <c r="IB33" s="137"/>
      <c r="IC33" s="137"/>
      <c r="ID33" s="137"/>
      <c r="IE33" s="137"/>
      <c r="IF33" s="137"/>
      <c r="IG33" s="137"/>
      <c r="IH33" s="137"/>
      <c r="II33" s="137"/>
      <c r="IJ33" s="137"/>
      <c r="IK33" s="137"/>
      <c r="IL33" s="137"/>
      <c r="IM33" s="137"/>
      <c r="IN33" s="137"/>
      <c r="IO33" s="137"/>
      <c r="IP33" s="137"/>
      <c r="IQ33" s="137"/>
      <c r="IR33" s="137"/>
      <c r="IS33" s="137"/>
      <c r="IT33" s="137"/>
      <c r="IU33" s="137"/>
      <c r="IV33" s="137"/>
      <c r="IW33" s="137"/>
      <c r="IX33" s="137"/>
      <c r="IY33" s="137"/>
      <c r="IZ33" s="137"/>
      <c r="JA33" s="137"/>
      <c r="JB33" s="137"/>
      <c r="JC33" s="137"/>
      <c r="JD33" s="137"/>
      <c r="JE33" s="137"/>
      <c r="JF33" s="137"/>
      <c r="JG33" s="137"/>
      <c r="JH33" s="137"/>
      <c r="JI33" s="137"/>
      <c r="JJ33" s="137"/>
      <c r="JK33" s="137"/>
      <c r="JL33" s="137"/>
      <c r="JM33" s="137"/>
      <c r="JN33" s="137"/>
      <c r="JO33" s="137"/>
      <c r="JP33" s="137"/>
      <c r="JQ33" s="137"/>
      <c r="JR33" s="137"/>
      <c r="JS33" s="137"/>
      <c r="JT33" s="137"/>
      <c r="JU33" s="137"/>
      <c r="JV33" s="137"/>
      <c r="JW33" s="137"/>
      <c r="JX33" s="137"/>
      <c r="JY33" s="137"/>
      <c r="JZ33" s="137"/>
      <c r="KA33" s="137"/>
      <c r="KB33" s="137"/>
      <c r="KC33" s="137"/>
      <c r="KD33" s="137"/>
      <c r="KE33" s="137"/>
      <c r="KF33" s="137"/>
      <c r="KG33" s="137"/>
      <c r="KH33" s="137"/>
      <c r="KI33" s="137"/>
      <c r="KJ33" s="137"/>
      <c r="KK33" s="137"/>
      <c r="KL33" s="137"/>
      <c r="KM33" s="137"/>
      <c r="KN33" s="137"/>
      <c r="KO33" s="137"/>
      <c r="KP33" s="137"/>
      <c r="KQ33" s="137"/>
      <c r="KR33" s="137"/>
      <c r="KS33" s="137"/>
      <c r="KT33" s="137"/>
      <c r="KU33" s="137"/>
      <c r="KV33" s="137"/>
      <c r="KW33" s="137"/>
      <c r="KX33" s="137"/>
      <c r="KY33" s="137"/>
      <c r="KZ33" s="137"/>
      <c r="LA33" s="137"/>
      <c r="LB33" s="137"/>
      <c r="LC33" s="137"/>
      <c r="LD33" s="137"/>
      <c r="LE33" s="137"/>
      <c r="LF33" s="137"/>
      <c r="LG33" s="137"/>
      <c r="LH33" s="137"/>
      <c r="LI33" s="137"/>
      <c r="LJ33" s="137"/>
      <c r="LK33" s="137"/>
      <c r="LL33" s="137"/>
      <c r="LM33" s="137"/>
      <c r="LN33" s="137"/>
      <c r="LO33" s="137"/>
      <c r="LP33" s="137"/>
      <c r="LQ33" s="137"/>
      <c r="LR33" s="137"/>
      <c r="LS33" s="137"/>
      <c r="LT33" s="137"/>
      <c r="LU33" s="137"/>
      <c r="LV33" s="137"/>
      <c r="LW33" s="137"/>
      <c r="LX33" s="137"/>
      <c r="LY33" s="137"/>
      <c r="LZ33" s="137"/>
      <c r="MA33" s="137"/>
      <c r="MB33" s="137"/>
      <c r="MC33" s="137"/>
      <c r="MD33" s="137"/>
      <c r="ME33" s="137"/>
      <c r="MF33" s="137"/>
      <c r="MG33" s="137"/>
      <c r="MH33" s="137"/>
      <c r="MI33" s="137"/>
      <c r="MJ33" s="137"/>
      <c r="MK33" s="137"/>
      <c r="ML33" s="137"/>
      <c r="MM33" s="137"/>
      <c r="MN33" s="137"/>
      <c r="MO33" s="137"/>
      <c r="MP33" s="137"/>
      <c r="MQ33" s="137"/>
      <c r="MR33" s="137"/>
      <c r="MS33" s="137"/>
      <c r="MT33" s="137"/>
      <c r="MU33" s="137"/>
      <c r="MV33" s="137"/>
      <c r="MW33" s="137"/>
      <c r="MX33" s="137"/>
      <c r="MY33" s="137"/>
      <c r="MZ33" s="137"/>
      <c r="NA33" s="137"/>
      <c r="NB33" s="137"/>
      <c r="NC33" s="137"/>
      <c r="ND33" s="137"/>
      <c r="NE33" s="137"/>
      <c r="NF33" s="137"/>
      <c r="NG33" s="137"/>
      <c r="NH33" s="137"/>
      <c r="NI33" s="137"/>
      <c r="NJ33" s="137"/>
      <c r="NK33" s="137"/>
      <c r="NL33" s="137"/>
      <c r="NM33" s="137"/>
      <c r="NN33" s="137"/>
      <c r="NO33" s="137"/>
      <c r="NP33" s="137"/>
      <c r="NQ33" s="137"/>
      <c r="NR33" s="137"/>
      <c r="NS33" s="137"/>
      <c r="NT33" s="137"/>
      <c r="NU33" s="137"/>
      <c r="NV33" s="137"/>
      <c r="NW33" s="137"/>
      <c r="NX33" s="137"/>
      <c r="NY33" s="137"/>
      <c r="NZ33" s="137"/>
      <c r="OA33" s="137"/>
      <c r="OB33" s="137"/>
      <c r="OC33" s="137"/>
      <c r="OD33" s="137"/>
      <c r="OE33" s="137"/>
      <c r="OF33" s="137"/>
      <c r="OG33" s="137"/>
      <c r="OH33" s="137"/>
      <c r="OI33" s="137"/>
      <c r="OJ33" s="137"/>
      <c r="OK33" s="137"/>
      <c r="OL33" s="137"/>
      <c r="OM33" s="137"/>
      <c r="ON33" s="137"/>
      <c r="OO33" s="137"/>
      <c r="OP33" s="137"/>
      <c r="OQ33" s="137"/>
      <c r="OR33" s="137"/>
      <c r="OS33" s="137"/>
      <c r="OT33" s="137"/>
      <c r="OU33" s="137"/>
      <c r="OV33" s="137"/>
      <c r="OW33" s="137"/>
      <c r="OX33" s="137"/>
      <c r="OY33" s="137"/>
      <c r="OZ33" s="137"/>
      <c r="PA33" s="137"/>
      <c r="PB33" s="137"/>
      <c r="PC33" s="137"/>
      <c r="PD33" s="137"/>
      <c r="PE33" s="137"/>
      <c r="PF33" s="137"/>
      <c r="PG33" s="137"/>
      <c r="PH33" s="137"/>
      <c r="PI33" s="137"/>
      <c r="PJ33" s="137"/>
      <c r="PK33" s="137"/>
      <c r="PL33" s="137"/>
      <c r="PM33" s="137"/>
      <c r="PN33" s="137"/>
      <c r="PO33" s="137"/>
      <c r="PP33" s="137"/>
      <c r="PQ33" s="137"/>
      <c r="PR33" s="137"/>
      <c r="PS33" s="137"/>
      <c r="PT33" s="137"/>
      <c r="PU33" s="137"/>
      <c r="PV33" s="137"/>
      <c r="PW33" s="137"/>
      <c r="PX33" s="137"/>
      <c r="PY33" s="137"/>
      <c r="PZ33" s="137"/>
      <c r="QA33" s="137"/>
      <c r="QB33" s="137"/>
      <c r="QC33" s="137"/>
      <c r="QD33" s="137"/>
      <c r="QE33" s="137"/>
      <c r="QF33" s="137"/>
      <c r="QG33" s="137"/>
      <c r="QH33" s="137"/>
      <c r="QI33" s="137"/>
      <c r="QJ33" s="137"/>
      <c r="QK33" s="137"/>
      <c r="QL33" s="137"/>
      <c r="QM33" s="137"/>
      <c r="QN33" s="137"/>
      <c r="QO33" s="137"/>
      <c r="QP33" s="137"/>
      <c r="QQ33" s="137"/>
      <c r="QR33" s="137"/>
      <c r="QS33" s="137"/>
      <c r="QT33" s="137"/>
      <c r="QU33" s="137"/>
      <c r="QV33" s="137"/>
      <c r="QW33" s="137"/>
      <c r="QX33" s="137"/>
      <c r="QY33" s="137"/>
      <c r="QZ33" s="137"/>
      <c r="RA33" s="137"/>
      <c r="RB33" s="137"/>
      <c r="RC33" s="137"/>
      <c r="RD33" s="137"/>
      <c r="RE33" s="137"/>
      <c r="RF33" s="137"/>
      <c r="RG33" s="137"/>
      <c r="RH33" s="137"/>
      <c r="RI33" s="137"/>
      <c r="RJ33" s="137"/>
      <c r="RK33" s="137"/>
      <c r="RL33" s="137"/>
      <c r="RM33" s="137"/>
      <c r="RN33" s="137"/>
      <c r="RO33" s="137"/>
      <c r="RP33" s="137"/>
      <c r="RQ33" s="137"/>
      <c r="RR33" s="137"/>
      <c r="RS33" s="137"/>
      <c r="RT33" s="137"/>
      <c r="RU33" s="137"/>
      <c r="RV33" s="137"/>
      <c r="RW33" s="137"/>
      <c r="RX33" s="137"/>
      <c r="RY33" s="137"/>
      <c r="RZ33" s="137"/>
      <c r="SA33" s="137"/>
      <c r="SB33" s="137"/>
      <c r="SC33" s="137"/>
      <c r="SD33" s="137"/>
      <c r="SE33" s="137"/>
      <c r="SF33" s="137"/>
      <c r="SG33" s="137"/>
      <c r="SH33" s="137"/>
      <c r="SI33" s="137"/>
      <c r="SJ33" s="137"/>
      <c r="SK33" s="137"/>
      <c r="SL33" s="137"/>
      <c r="SM33" s="137"/>
      <c r="SN33" s="137"/>
      <c r="SO33" s="137"/>
      <c r="SP33" s="137"/>
      <c r="SQ33" s="137"/>
      <c r="SR33" s="137"/>
      <c r="SS33" s="137"/>
      <c r="ST33" s="137"/>
      <c r="SU33" s="137"/>
      <c r="SV33" s="137"/>
      <c r="SW33" s="137"/>
      <c r="SX33" s="137"/>
      <c r="SY33" s="137"/>
      <c r="SZ33" s="137"/>
      <c r="TA33" s="137"/>
      <c r="TB33" s="137"/>
      <c r="TC33" s="137"/>
      <c r="TD33" s="137"/>
      <c r="TE33" s="137"/>
      <c r="TF33" s="137"/>
      <c r="TG33" s="137"/>
      <c r="TH33" s="137"/>
      <c r="TI33" s="137"/>
      <c r="TJ33" s="137"/>
      <c r="TK33" s="137"/>
      <c r="TL33" s="137"/>
      <c r="TM33" s="137"/>
      <c r="TN33" s="137"/>
      <c r="TO33" s="137"/>
      <c r="TP33" s="137"/>
      <c r="TQ33" s="137"/>
      <c r="TR33" s="137"/>
      <c r="TS33" s="137"/>
      <c r="TT33" s="137"/>
      <c r="TU33" s="137"/>
      <c r="TV33" s="137"/>
      <c r="TW33" s="137"/>
      <c r="TX33" s="137"/>
      <c r="TY33" s="137"/>
      <c r="TZ33" s="137"/>
      <c r="UA33" s="137"/>
      <c r="UB33" s="137"/>
      <c r="UC33" s="137"/>
      <c r="UD33" s="137"/>
      <c r="UE33" s="137"/>
      <c r="UF33" s="137"/>
      <c r="UG33" s="137"/>
      <c r="UH33" s="137"/>
      <c r="UI33" s="137"/>
      <c r="UJ33" s="137"/>
      <c r="UK33" s="137"/>
      <c r="UL33" s="137"/>
      <c r="UM33" s="137"/>
      <c r="UN33" s="137"/>
      <c r="UO33" s="137"/>
      <c r="UP33" s="137"/>
      <c r="UQ33" s="137"/>
      <c r="UR33" s="137"/>
      <c r="US33" s="137"/>
      <c r="UT33" s="137"/>
      <c r="UU33" s="137"/>
      <c r="UV33" s="137"/>
      <c r="UW33" s="137"/>
      <c r="UX33" s="137"/>
      <c r="UY33" s="137"/>
      <c r="UZ33" s="137"/>
      <c r="VA33" s="137"/>
      <c r="VB33" s="137"/>
      <c r="VC33" s="137"/>
      <c r="VD33" s="137"/>
      <c r="VE33" s="137"/>
      <c r="VF33" s="137"/>
      <c r="VG33" s="137"/>
      <c r="VH33" s="137"/>
      <c r="VI33" s="137"/>
      <c r="VJ33" s="137"/>
      <c r="VK33" s="137"/>
      <c r="VL33" s="137"/>
      <c r="VM33" s="137"/>
      <c r="VN33" s="137"/>
      <c r="VO33" s="137"/>
      <c r="VP33" s="137"/>
      <c r="VQ33" s="137"/>
      <c r="VR33" s="137"/>
      <c r="VS33" s="137"/>
      <c r="VT33" s="137"/>
      <c r="VU33" s="137"/>
      <c r="VV33" s="137"/>
      <c r="VW33" s="137"/>
      <c r="VX33" s="137"/>
      <c r="VY33" s="137"/>
      <c r="VZ33" s="137"/>
      <c r="WA33" s="137"/>
      <c r="WB33" s="137"/>
      <c r="WC33" s="137"/>
      <c r="WD33" s="137"/>
      <c r="WE33" s="137"/>
      <c r="WF33" s="137"/>
      <c r="WG33" s="137"/>
      <c r="WH33" s="137"/>
      <c r="WI33" s="137"/>
      <c r="WJ33" s="137"/>
      <c r="WK33" s="137"/>
      <c r="WL33" s="137"/>
      <c r="WM33" s="137"/>
      <c r="WN33" s="137"/>
      <c r="WO33" s="137"/>
      <c r="WP33" s="137"/>
      <c r="WQ33" s="137"/>
      <c r="WR33" s="137"/>
      <c r="WS33" s="137"/>
      <c r="WT33" s="137"/>
      <c r="WU33" s="137"/>
      <c r="WV33" s="137"/>
      <c r="WW33" s="137"/>
      <c r="WX33" s="137"/>
      <c r="WY33" s="137"/>
      <c r="WZ33" s="137"/>
      <c r="XA33" s="137"/>
      <c r="XB33" s="137"/>
      <c r="XC33" s="137"/>
      <c r="XD33" s="137"/>
      <c r="XE33" s="137"/>
      <c r="XF33" s="137"/>
      <c r="XG33" s="137"/>
      <c r="XH33" s="137"/>
      <c r="XI33" s="137"/>
      <c r="XJ33" s="137"/>
      <c r="XK33" s="137"/>
      <c r="XL33" s="137"/>
      <c r="XM33" s="137"/>
      <c r="XN33" s="137"/>
      <c r="XO33" s="137"/>
      <c r="XP33" s="137"/>
      <c r="XQ33" s="137"/>
      <c r="XR33" s="137"/>
      <c r="XS33" s="137"/>
      <c r="XT33" s="137"/>
      <c r="XU33" s="137"/>
      <c r="XV33" s="137"/>
      <c r="XW33" s="137"/>
      <c r="XX33" s="137"/>
      <c r="XY33" s="137"/>
      <c r="XZ33" s="137"/>
      <c r="YA33" s="137"/>
      <c r="YB33" s="137"/>
      <c r="YC33" s="137"/>
      <c r="YD33" s="137"/>
      <c r="YE33" s="137"/>
      <c r="YF33" s="137"/>
      <c r="YG33" s="137"/>
      <c r="YH33" s="137"/>
      <c r="YI33" s="137"/>
      <c r="YJ33" s="137"/>
      <c r="YK33" s="137"/>
      <c r="YL33" s="137"/>
      <c r="YM33" s="137"/>
      <c r="YN33" s="137"/>
      <c r="YO33" s="137"/>
      <c r="YP33" s="137"/>
      <c r="YQ33" s="137"/>
      <c r="YR33" s="137"/>
      <c r="YS33" s="137"/>
      <c r="YT33" s="137"/>
      <c r="YU33" s="137"/>
      <c r="YV33" s="137"/>
      <c r="YW33" s="137"/>
      <c r="YX33" s="137"/>
      <c r="YY33" s="137"/>
      <c r="YZ33" s="137"/>
      <c r="ZA33" s="137"/>
      <c r="ZB33" s="137"/>
      <c r="ZC33" s="137"/>
      <c r="ZD33" s="137"/>
      <c r="ZE33" s="137"/>
      <c r="ZF33" s="137"/>
      <c r="ZG33" s="137"/>
      <c r="ZH33" s="137"/>
      <c r="ZI33" s="137"/>
      <c r="ZJ33" s="137"/>
      <c r="ZK33" s="137"/>
      <c r="ZL33" s="137"/>
      <c r="ZM33" s="137"/>
      <c r="ZN33" s="137"/>
      <c r="ZO33" s="137"/>
      <c r="ZP33" s="137"/>
      <c r="ZQ33" s="137"/>
      <c r="ZR33" s="137"/>
      <c r="ZS33" s="137"/>
      <c r="ZT33" s="137"/>
      <c r="ZU33" s="137"/>
      <c r="ZV33" s="137"/>
      <c r="ZW33" s="137"/>
      <c r="ZX33" s="137"/>
      <c r="ZY33" s="137"/>
      <c r="ZZ33" s="137"/>
      <c r="AAA33" s="137"/>
      <c r="AAB33" s="137"/>
      <c r="AAC33" s="137"/>
      <c r="AAD33" s="137"/>
      <c r="AAE33" s="137"/>
      <c r="AAF33" s="137"/>
      <c r="AAG33" s="137"/>
      <c r="AAH33" s="137"/>
      <c r="AAI33" s="137"/>
      <c r="AAJ33" s="137"/>
      <c r="AAK33" s="137"/>
      <c r="AAL33" s="137"/>
      <c r="AAM33" s="137"/>
      <c r="AAN33" s="137"/>
      <c r="AAO33" s="137"/>
      <c r="AAP33" s="137"/>
      <c r="AAQ33" s="137"/>
      <c r="AAR33" s="137"/>
      <c r="AAS33" s="137"/>
      <c r="AAT33" s="137"/>
      <c r="AAU33" s="137"/>
      <c r="AAV33" s="137"/>
      <c r="AAW33" s="137"/>
      <c r="AAX33" s="137"/>
      <c r="AAY33" s="137"/>
      <c r="AAZ33" s="137"/>
      <c r="ABA33" s="137"/>
      <c r="ABB33" s="137"/>
      <c r="ABC33" s="137"/>
      <c r="ABD33" s="137"/>
      <c r="ABE33" s="137"/>
      <c r="ABF33" s="137"/>
      <c r="ABG33" s="137"/>
      <c r="ABH33" s="137"/>
      <c r="ABI33" s="137"/>
      <c r="ABJ33" s="137"/>
      <c r="ABK33" s="137"/>
      <c r="ABL33" s="137"/>
      <c r="ABM33" s="137"/>
      <c r="ABN33" s="137"/>
      <c r="ABO33" s="137"/>
      <c r="ABP33" s="137"/>
      <c r="ABQ33" s="137"/>
      <c r="ABR33" s="137"/>
      <c r="ABS33" s="137"/>
      <c r="ABT33" s="137"/>
      <c r="ABU33" s="137"/>
      <c r="ABV33" s="137"/>
      <c r="ABW33" s="137"/>
      <c r="ABX33" s="137"/>
      <c r="ABY33" s="137"/>
      <c r="ABZ33" s="137"/>
      <c r="ACA33" s="137"/>
      <c r="ACB33" s="137"/>
      <c r="ACC33" s="137"/>
      <c r="ACD33" s="137"/>
      <c r="ACE33" s="137"/>
      <c r="ACF33" s="137"/>
      <c r="ACG33" s="137"/>
      <c r="ACH33" s="137"/>
      <c r="ACI33" s="137"/>
      <c r="ACJ33" s="137"/>
      <c r="ACK33" s="137"/>
      <c r="ACL33" s="137"/>
      <c r="ACM33" s="137"/>
      <c r="ACN33" s="137"/>
      <c r="ACO33" s="137"/>
      <c r="ACP33" s="137"/>
      <c r="ACQ33" s="137"/>
      <c r="ACR33" s="137"/>
      <c r="ACS33" s="137"/>
      <c r="ACT33" s="137"/>
      <c r="ACU33" s="137"/>
      <c r="ACV33" s="137"/>
      <c r="ACW33" s="137"/>
      <c r="ACX33" s="137"/>
      <c r="ACY33" s="137"/>
      <c r="ACZ33" s="137"/>
      <c r="ADA33" s="137"/>
      <c r="ADB33" s="137"/>
      <c r="ADC33" s="137"/>
      <c r="ADD33" s="137"/>
      <c r="ADE33" s="137"/>
      <c r="ADF33" s="137"/>
      <c r="ADG33" s="137"/>
      <c r="ADH33" s="137"/>
      <c r="ADI33" s="137"/>
      <c r="ADJ33" s="137"/>
      <c r="ADK33" s="137"/>
      <c r="ADL33" s="137"/>
      <c r="ADM33" s="137"/>
      <c r="ADN33" s="137"/>
      <c r="ADO33" s="137"/>
      <c r="ADP33" s="137"/>
      <c r="ADQ33" s="137"/>
      <c r="ADR33" s="137"/>
      <c r="ADS33" s="137"/>
      <c r="ADT33" s="137"/>
      <c r="ADU33" s="137"/>
      <c r="ADV33" s="137"/>
      <c r="ADW33" s="137"/>
      <c r="ADX33" s="137"/>
      <c r="ADY33" s="137"/>
      <c r="ADZ33" s="137"/>
      <c r="AEA33" s="137"/>
      <c r="AEB33" s="137"/>
      <c r="AEC33" s="137"/>
      <c r="AED33" s="137"/>
      <c r="AEE33" s="137"/>
      <c r="AEF33" s="137"/>
      <c r="AEG33" s="137"/>
      <c r="AEH33" s="137"/>
      <c r="AEI33" s="137"/>
      <c r="AEJ33" s="137"/>
      <c r="AEK33" s="137"/>
      <c r="AEL33" s="137"/>
      <c r="AEM33" s="137"/>
      <c r="AEN33" s="137"/>
      <c r="AEO33" s="137"/>
      <c r="AEP33" s="137"/>
      <c r="AEQ33" s="137"/>
      <c r="AER33" s="137"/>
      <c r="AES33" s="137"/>
      <c r="AET33" s="137"/>
      <c r="AEU33" s="137"/>
      <c r="AEV33" s="137"/>
      <c r="AEW33" s="137"/>
      <c r="AEX33" s="137"/>
      <c r="AEY33" s="137"/>
      <c r="AEZ33" s="137"/>
      <c r="AFA33" s="137"/>
      <c r="AFB33" s="137"/>
      <c r="AFC33" s="137"/>
      <c r="AFD33" s="137"/>
      <c r="AFE33" s="137"/>
      <c r="AFF33" s="137"/>
      <c r="AFG33" s="137"/>
      <c r="AFH33" s="137"/>
      <c r="AFI33" s="137"/>
      <c r="AFJ33" s="137"/>
      <c r="AFK33" s="137"/>
      <c r="AFL33" s="137"/>
      <c r="AFM33" s="137"/>
      <c r="AFN33" s="137"/>
      <c r="AFO33" s="137"/>
      <c r="AFP33" s="137"/>
      <c r="AFQ33" s="137"/>
      <c r="AFR33" s="137"/>
      <c r="AFS33" s="137"/>
      <c r="AFT33" s="137"/>
      <c r="AFU33" s="137"/>
      <c r="AFV33" s="137"/>
      <c r="AFW33" s="137"/>
      <c r="AFX33" s="137"/>
      <c r="AFY33" s="137"/>
      <c r="AFZ33" s="137"/>
      <c r="AGA33" s="137"/>
      <c r="AGB33" s="137"/>
      <c r="AGC33" s="137"/>
      <c r="AGD33" s="137"/>
      <c r="AGE33" s="137"/>
      <c r="AGF33" s="137"/>
      <c r="AGG33" s="137"/>
      <c r="AGH33" s="137"/>
      <c r="AGI33" s="137"/>
      <c r="AGJ33" s="137"/>
      <c r="AGK33" s="137"/>
      <c r="AGL33" s="137"/>
      <c r="AGM33" s="137"/>
      <c r="AGN33" s="137"/>
      <c r="AGO33" s="137"/>
      <c r="AGP33" s="137"/>
      <c r="AGQ33" s="137"/>
      <c r="AGR33" s="137"/>
      <c r="AGS33" s="137"/>
      <c r="AGT33" s="137"/>
      <c r="AGU33" s="137"/>
      <c r="AGV33" s="137"/>
      <c r="AGW33" s="137"/>
      <c r="AGX33" s="137"/>
      <c r="AGY33" s="137"/>
      <c r="AGZ33" s="137"/>
      <c r="AHA33" s="137"/>
      <c r="AHB33" s="137"/>
      <c r="AHC33" s="137"/>
      <c r="AHD33" s="137"/>
      <c r="AHE33" s="137"/>
      <c r="AHF33" s="137"/>
      <c r="AHG33" s="137"/>
      <c r="AHH33" s="137"/>
      <c r="AHI33" s="137"/>
      <c r="AHJ33" s="137"/>
      <c r="AHK33" s="137"/>
      <c r="AHL33" s="137"/>
      <c r="AHM33" s="137"/>
      <c r="AHN33" s="137"/>
      <c r="AHO33" s="137"/>
      <c r="AHP33" s="137"/>
      <c r="AHQ33" s="137"/>
      <c r="AHR33" s="137"/>
      <c r="AHS33" s="137"/>
      <c r="AHT33" s="137"/>
      <c r="AHU33" s="137"/>
      <c r="AHV33" s="137"/>
      <c r="AHW33" s="137"/>
      <c r="AHX33" s="137"/>
      <c r="AHY33" s="137"/>
      <c r="AHZ33" s="137"/>
      <c r="AIA33" s="137"/>
      <c r="AIB33" s="137"/>
      <c r="AIC33" s="137"/>
      <c r="AID33" s="137"/>
      <c r="AIE33" s="137"/>
      <c r="AIF33" s="137"/>
      <c r="AIG33" s="137"/>
      <c r="AIH33" s="137"/>
      <c r="AII33" s="137"/>
      <c r="AIJ33" s="137"/>
      <c r="AIK33" s="137"/>
      <c r="AIL33" s="137"/>
      <c r="AIM33" s="137"/>
      <c r="AIN33" s="137"/>
      <c r="AIO33" s="137"/>
      <c r="AIP33" s="137"/>
      <c r="AIQ33" s="137"/>
      <c r="AIR33" s="137"/>
      <c r="AIS33" s="137"/>
      <c r="AIT33" s="137"/>
      <c r="AIU33" s="137"/>
      <c r="AIV33" s="137"/>
      <c r="AIW33" s="137"/>
      <c r="AIX33" s="137"/>
      <c r="AIY33" s="137"/>
      <c r="AIZ33" s="137"/>
      <c r="AJA33" s="137"/>
      <c r="AJB33" s="137"/>
      <c r="AJC33" s="137"/>
      <c r="AJD33" s="137"/>
      <c r="AJE33" s="137"/>
      <c r="AJF33" s="137"/>
      <c r="AJG33" s="137"/>
      <c r="AJH33" s="137"/>
      <c r="AJI33" s="137"/>
      <c r="AJJ33" s="137"/>
      <c r="AJK33" s="137"/>
      <c r="AJL33" s="137"/>
      <c r="AJM33" s="137"/>
      <c r="AJN33" s="137"/>
      <c r="AJO33" s="137"/>
      <c r="AJP33" s="137"/>
      <c r="AJQ33" s="137"/>
      <c r="AJR33" s="137"/>
      <c r="AJS33" s="137"/>
      <c r="AJT33" s="137"/>
      <c r="AJU33" s="137"/>
      <c r="AJV33" s="137"/>
      <c r="AJW33" s="137"/>
      <c r="AJX33" s="137"/>
      <c r="AJY33" s="137"/>
      <c r="AJZ33" s="137"/>
      <c r="AKA33" s="137"/>
      <c r="AKB33" s="137"/>
      <c r="AKC33" s="137"/>
      <c r="AKD33" s="137"/>
      <c r="AKE33" s="137"/>
      <c r="AKF33" s="137"/>
      <c r="AKG33" s="137"/>
      <c r="AKH33" s="137"/>
      <c r="AKI33" s="137"/>
      <c r="AKJ33" s="137"/>
      <c r="AKK33" s="137"/>
      <c r="AKL33" s="137"/>
      <c r="AKM33" s="137"/>
      <c r="AKN33" s="137"/>
      <c r="AKO33" s="137"/>
      <c r="AKP33" s="137"/>
      <c r="AKQ33" s="137"/>
      <c r="AKR33" s="137"/>
      <c r="AKS33" s="137"/>
      <c r="AKT33" s="137"/>
      <c r="AKU33" s="137"/>
      <c r="AKV33" s="137"/>
      <c r="AKW33" s="137"/>
      <c r="AKX33" s="137"/>
      <c r="AKY33" s="137"/>
      <c r="AKZ33" s="137"/>
      <c r="ALA33" s="137"/>
      <c r="ALB33" s="137"/>
      <c r="ALC33" s="137"/>
      <c r="ALD33" s="137"/>
      <c r="ALE33" s="137"/>
      <c r="ALF33" s="137"/>
      <c r="ALG33" s="137"/>
      <c r="ALH33" s="137"/>
      <c r="ALI33" s="137"/>
      <c r="ALJ33" s="137"/>
      <c r="ALK33" s="137"/>
      <c r="ALL33" s="137"/>
      <c r="ALM33" s="137"/>
      <c r="ALN33" s="137"/>
      <c r="ALO33" s="137"/>
      <c r="ALP33" s="137"/>
      <c r="ALQ33" s="137"/>
      <c r="ALR33" s="137"/>
      <c r="ALS33" s="137"/>
      <c r="ALT33" s="137"/>
      <c r="ALU33" s="137"/>
      <c r="ALV33" s="137"/>
      <c r="ALW33" s="137"/>
      <c r="ALX33" s="137"/>
      <c r="ALY33" s="137"/>
      <c r="ALZ33" s="137"/>
      <c r="AMA33" s="137"/>
      <c r="AMB33" s="137"/>
      <c r="AMC33" s="137"/>
      <c r="AMD33" s="137"/>
      <c r="AME33" s="137"/>
      <c r="AMF33" s="137"/>
      <c r="AMG33" s="137"/>
      <c r="AMH33" s="137"/>
      <c r="AMI33" s="137"/>
      <c r="AMJ33" s="137"/>
      <c r="AMK33" s="137"/>
      <c r="AML33" s="137"/>
    </row>
    <row r="34" spans="1:1026" s="230" customFormat="1" x14ac:dyDescent="0.25">
      <c r="A34" s="523">
        <v>44090</v>
      </c>
      <c r="B34" s="185" t="s">
        <v>268</v>
      </c>
      <c r="C34" s="524" t="s">
        <v>269</v>
      </c>
      <c r="D34" s="525"/>
      <c r="E34" s="526">
        <v>350</v>
      </c>
      <c r="F34" s="285">
        <v>44096</v>
      </c>
      <c r="G34" s="286"/>
      <c r="H34" s="287"/>
      <c r="I34" s="288"/>
      <c r="J34" s="288"/>
      <c r="K34" s="185"/>
      <c r="L34" s="289">
        <v>350</v>
      </c>
      <c r="M34" s="134"/>
      <c r="N34" s="131"/>
      <c r="O34" s="131"/>
      <c r="P34" s="131"/>
      <c r="Q34" s="131"/>
      <c r="R34" s="131"/>
      <c r="S34" s="131"/>
      <c r="T34" s="131">
        <v>350</v>
      </c>
      <c r="U34" s="131"/>
      <c r="V34" s="131"/>
      <c r="W34" s="131"/>
      <c r="X34" s="131"/>
      <c r="Y34" s="131"/>
      <c r="Z34" s="570"/>
      <c r="AA34" s="135"/>
      <c r="AB34" s="137"/>
      <c r="AC34" s="137"/>
      <c r="AD34" s="198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7"/>
      <c r="BW34" s="137"/>
      <c r="BX34" s="137"/>
      <c r="BY34" s="137"/>
      <c r="BZ34" s="137"/>
      <c r="CA34" s="137"/>
      <c r="CB34" s="137"/>
      <c r="CC34" s="137"/>
      <c r="CD34" s="137"/>
      <c r="CE34" s="137"/>
      <c r="CF34" s="137"/>
      <c r="CG34" s="137"/>
      <c r="CH34" s="137"/>
      <c r="CI34" s="137"/>
      <c r="CJ34" s="137"/>
      <c r="CK34" s="137"/>
      <c r="CL34" s="137"/>
      <c r="CM34" s="137"/>
      <c r="CN34" s="137"/>
      <c r="CO34" s="137"/>
      <c r="CP34" s="137"/>
      <c r="CQ34" s="137"/>
      <c r="CR34" s="137"/>
      <c r="CS34" s="137"/>
      <c r="CT34" s="137"/>
      <c r="CU34" s="137"/>
      <c r="CV34" s="137"/>
      <c r="CW34" s="137"/>
      <c r="CX34" s="137"/>
      <c r="CY34" s="137"/>
      <c r="CZ34" s="137"/>
      <c r="DA34" s="137"/>
      <c r="DB34" s="137"/>
      <c r="DC34" s="137"/>
      <c r="DD34" s="137"/>
      <c r="DE34" s="137"/>
      <c r="DF34" s="137"/>
      <c r="DG34" s="137"/>
      <c r="DH34" s="137"/>
      <c r="DI34" s="137"/>
      <c r="DJ34" s="137"/>
      <c r="DK34" s="137"/>
      <c r="DL34" s="137"/>
      <c r="DM34" s="137"/>
      <c r="DN34" s="137"/>
      <c r="DO34" s="137"/>
      <c r="DP34" s="137"/>
      <c r="DQ34" s="137"/>
      <c r="DR34" s="137"/>
      <c r="DS34" s="137"/>
      <c r="DT34" s="137"/>
      <c r="DU34" s="137"/>
      <c r="DV34" s="137"/>
      <c r="DW34" s="137"/>
      <c r="DX34" s="137"/>
      <c r="DY34" s="137"/>
      <c r="DZ34" s="137"/>
      <c r="EA34" s="137"/>
      <c r="EB34" s="137"/>
      <c r="EC34" s="137"/>
      <c r="ED34" s="137"/>
      <c r="EE34" s="137"/>
      <c r="EF34" s="137"/>
      <c r="EG34" s="137"/>
      <c r="EH34" s="137"/>
      <c r="EI34" s="137"/>
      <c r="EJ34" s="137"/>
      <c r="EK34" s="137"/>
      <c r="EL34" s="137"/>
      <c r="EM34" s="137"/>
      <c r="EN34" s="137"/>
      <c r="EO34" s="137"/>
      <c r="EP34" s="137"/>
      <c r="EQ34" s="137"/>
      <c r="ER34" s="137"/>
      <c r="ES34" s="137"/>
      <c r="ET34" s="137"/>
      <c r="EU34" s="137"/>
      <c r="EV34" s="137"/>
      <c r="EW34" s="137"/>
      <c r="EX34" s="137"/>
      <c r="EY34" s="137"/>
      <c r="EZ34" s="137"/>
      <c r="FA34" s="137"/>
      <c r="FB34" s="137"/>
      <c r="FC34" s="137"/>
      <c r="FD34" s="137"/>
      <c r="FE34" s="137"/>
      <c r="FF34" s="137"/>
      <c r="FG34" s="137"/>
      <c r="FH34" s="137"/>
      <c r="FI34" s="137"/>
      <c r="FJ34" s="137"/>
      <c r="FK34" s="137"/>
      <c r="FL34" s="137"/>
      <c r="FM34" s="137"/>
      <c r="FN34" s="137"/>
      <c r="FO34" s="137"/>
      <c r="FP34" s="137"/>
      <c r="FQ34" s="137"/>
      <c r="FR34" s="137"/>
      <c r="FS34" s="137"/>
      <c r="FT34" s="137"/>
      <c r="FU34" s="137"/>
      <c r="FV34" s="137"/>
      <c r="FW34" s="137"/>
      <c r="FX34" s="137"/>
      <c r="FY34" s="137"/>
      <c r="FZ34" s="137"/>
      <c r="GA34" s="137"/>
      <c r="GB34" s="137"/>
      <c r="GC34" s="137"/>
      <c r="GD34" s="137"/>
      <c r="GE34" s="137"/>
      <c r="GF34" s="137"/>
      <c r="GG34" s="137"/>
      <c r="GH34" s="137"/>
      <c r="GI34" s="137"/>
      <c r="GJ34" s="137"/>
      <c r="GK34" s="137"/>
      <c r="GL34" s="137"/>
      <c r="GM34" s="137"/>
      <c r="GN34" s="137"/>
      <c r="GO34" s="137"/>
      <c r="GP34" s="137"/>
      <c r="GQ34" s="137"/>
      <c r="GR34" s="137"/>
      <c r="GS34" s="137"/>
      <c r="GT34" s="137"/>
      <c r="GU34" s="137"/>
      <c r="GV34" s="137"/>
      <c r="GW34" s="137"/>
      <c r="GX34" s="137"/>
      <c r="GY34" s="137"/>
      <c r="GZ34" s="137"/>
      <c r="HA34" s="137"/>
      <c r="HB34" s="137"/>
      <c r="HC34" s="137"/>
      <c r="HD34" s="137"/>
      <c r="HE34" s="137"/>
      <c r="HF34" s="137"/>
      <c r="HG34" s="137"/>
      <c r="HH34" s="137"/>
      <c r="HI34" s="137"/>
      <c r="HJ34" s="137"/>
      <c r="HK34" s="137"/>
      <c r="HL34" s="137"/>
      <c r="HM34" s="137"/>
      <c r="HN34" s="137"/>
      <c r="HO34" s="137"/>
      <c r="HP34" s="137"/>
      <c r="HQ34" s="137"/>
      <c r="HR34" s="137"/>
      <c r="HS34" s="137"/>
      <c r="HT34" s="137"/>
      <c r="HU34" s="137"/>
      <c r="HV34" s="137"/>
      <c r="HW34" s="137"/>
      <c r="HX34" s="137"/>
      <c r="HY34" s="137"/>
      <c r="HZ34" s="137"/>
      <c r="IA34" s="137"/>
      <c r="IB34" s="137"/>
      <c r="IC34" s="137"/>
      <c r="ID34" s="137"/>
      <c r="IE34" s="137"/>
      <c r="IF34" s="137"/>
      <c r="IG34" s="137"/>
      <c r="IH34" s="137"/>
      <c r="II34" s="137"/>
      <c r="IJ34" s="137"/>
      <c r="IK34" s="137"/>
      <c r="IL34" s="137"/>
      <c r="IM34" s="137"/>
      <c r="IN34" s="137"/>
      <c r="IO34" s="137"/>
      <c r="IP34" s="137"/>
      <c r="IQ34" s="137"/>
      <c r="IR34" s="137"/>
      <c r="IS34" s="137"/>
      <c r="IT34" s="137"/>
      <c r="IU34" s="137"/>
      <c r="IV34" s="137"/>
      <c r="IW34" s="137"/>
      <c r="IX34" s="137"/>
      <c r="IY34" s="137"/>
      <c r="IZ34" s="137"/>
      <c r="JA34" s="137"/>
      <c r="JB34" s="137"/>
      <c r="JC34" s="137"/>
      <c r="JD34" s="137"/>
      <c r="JE34" s="137"/>
      <c r="JF34" s="137"/>
      <c r="JG34" s="137"/>
      <c r="JH34" s="137"/>
      <c r="JI34" s="137"/>
      <c r="JJ34" s="137"/>
      <c r="JK34" s="137"/>
      <c r="JL34" s="137"/>
      <c r="JM34" s="137"/>
      <c r="JN34" s="137"/>
      <c r="JO34" s="137"/>
      <c r="JP34" s="137"/>
      <c r="JQ34" s="137"/>
      <c r="JR34" s="137"/>
      <c r="JS34" s="137"/>
      <c r="JT34" s="137"/>
      <c r="JU34" s="137"/>
      <c r="JV34" s="137"/>
      <c r="JW34" s="137"/>
      <c r="JX34" s="137"/>
      <c r="JY34" s="137"/>
      <c r="JZ34" s="137"/>
      <c r="KA34" s="137"/>
      <c r="KB34" s="137"/>
      <c r="KC34" s="137"/>
      <c r="KD34" s="137"/>
      <c r="KE34" s="137"/>
      <c r="KF34" s="137"/>
      <c r="KG34" s="137"/>
      <c r="KH34" s="137"/>
      <c r="KI34" s="137"/>
      <c r="KJ34" s="137"/>
      <c r="KK34" s="137"/>
      <c r="KL34" s="137"/>
      <c r="KM34" s="137"/>
      <c r="KN34" s="137"/>
      <c r="KO34" s="137"/>
      <c r="KP34" s="137"/>
      <c r="KQ34" s="137"/>
      <c r="KR34" s="137"/>
      <c r="KS34" s="137"/>
      <c r="KT34" s="137"/>
      <c r="KU34" s="137"/>
      <c r="KV34" s="137"/>
      <c r="KW34" s="137"/>
      <c r="KX34" s="137"/>
      <c r="KY34" s="137"/>
      <c r="KZ34" s="137"/>
      <c r="LA34" s="137"/>
      <c r="LB34" s="137"/>
      <c r="LC34" s="137"/>
      <c r="LD34" s="137"/>
      <c r="LE34" s="137"/>
      <c r="LF34" s="137"/>
      <c r="LG34" s="137"/>
      <c r="LH34" s="137"/>
      <c r="LI34" s="137"/>
      <c r="LJ34" s="137"/>
      <c r="LK34" s="137"/>
      <c r="LL34" s="137"/>
      <c r="LM34" s="137"/>
      <c r="LN34" s="137"/>
      <c r="LO34" s="137"/>
      <c r="LP34" s="137"/>
      <c r="LQ34" s="137"/>
      <c r="LR34" s="137"/>
      <c r="LS34" s="137"/>
      <c r="LT34" s="137"/>
      <c r="LU34" s="137"/>
      <c r="LV34" s="137"/>
      <c r="LW34" s="137"/>
      <c r="LX34" s="137"/>
      <c r="LY34" s="137"/>
      <c r="LZ34" s="137"/>
      <c r="MA34" s="137"/>
      <c r="MB34" s="137"/>
      <c r="MC34" s="137"/>
      <c r="MD34" s="137"/>
      <c r="ME34" s="137"/>
      <c r="MF34" s="137"/>
      <c r="MG34" s="137"/>
      <c r="MH34" s="137"/>
      <c r="MI34" s="137"/>
      <c r="MJ34" s="137"/>
      <c r="MK34" s="137"/>
      <c r="ML34" s="137"/>
      <c r="MM34" s="137"/>
      <c r="MN34" s="137"/>
      <c r="MO34" s="137"/>
      <c r="MP34" s="137"/>
      <c r="MQ34" s="137"/>
      <c r="MR34" s="137"/>
      <c r="MS34" s="137"/>
      <c r="MT34" s="137"/>
      <c r="MU34" s="137"/>
      <c r="MV34" s="137"/>
      <c r="MW34" s="137"/>
      <c r="MX34" s="137"/>
      <c r="MY34" s="137"/>
      <c r="MZ34" s="137"/>
      <c r="NA34" s="137"/>
      <c r="NB34" s="137"/>
      <c r="NC34" s="137"/>
      <c r="ND34" s="137"/>
      <c r="NE34" s="137"/>
      <c r="NF34" s="137"/>
      <c r="NG34" s="137"/>
      <c r="NH34" s="137"/>
      <c r="NI34" s="137"/>
      <c r="NJ34" s="137"/>
      <c r="NK34" s="137"/>
      <c r="NL34" s="137"/>
      <c r="NM34" s="137"/>
      <c r="NN34" s="137"/>
      <c r="NO34" s="137"/>
      <c r="NP34" s="137"/>
      <c r="NQ34" s="137"/>
      <c r="NR34" s="137"/>
      <c r="NS34" s="137"/>
      <c r="NT34" s="137"/>
      <c r="NU34" s="137"/>
      <c r="NV34" s="137"/>
      <c r="NW34" s="137"/>
      <c r="NX34" s="137"/>
      <c r="NY34" s="137"/>
      <c r="NZ34" s="137"/>
      <c r="OA34" s="137"/>
      <c r="OB34" s="137"/>
      <c r="OC34" s="137"/>
      <c r="OD34" s="137"/>
      <c r="OE34" s="137"/>
      <c r="OF34" s="137"/>
      <c r="OG34" s="137"/>
      <c r="OH34" s="137"/>
      <c r="OI34" s="137"/>
      <c r="OJ34" s="137"/>
      <c r="OK34" s="137"/>
      <c r="OL34" s="137"/>
      <c r="OM34" s="137"/>
      <c r="ON34" s="137"/>
      <c r="OO34" s="137"/>
      <c r="OP34" s="137"/>
      <c r="OQ34" s="137"/>
      <c r="OR34" s="137"/>
      <c r="OS34" s="137"/>
      <c r="OT34" s="137"/>
      <c r="OU34" s="137"/>
      <c r="OV34" s="137"/>
      <c r="OW34" s="137"/>
      <c r="OX34" s="137"/>
      <c r="OY34" s="137"/>
      <c r="OZ34" s="137"/>
      <c r="PA34" s="137"/>
      <c r="PB34" s="137"/>
      <c r="PC34" s="137"/>
      <c r="PD34" s="137"/>
      <c r="PE34" s="137"/>
      <c r="PF34" s="137"/>
      <c r="PG34" s="137"/>
      <c r="PH34" s="137"/>
      <c r="PI34" s="137"/>
      <c r="PJ34" s="137"/>
      <c r="PK34" s="137"/>
      <c r="PL34" s="137"/>
      <c r="PM34" s="137"/>
      <c r="PN34" s="137"/>
      <c r="PO34" s="137"/>
      <c r="PP34" s="137"/>
      <c r="PQ34" s="137"/>
      <c r="PR34" s="137"/>
      <c r="PS34" s="137"/>
      <c r="PT34" s="137"/>
      <c r="PU34" s="137"/>
      <c r="PV34" s="137"/>
      <c r="PW34" s="137"/>
      <c r="PX34" s="137"/>
      <c r="PY34" s="137"/>
      <c r="PZ34" s="137"/>
      <c r="QA34" s="137"/>
      <c r="QB34" s="137"/>
      <c r="QC34" s="137"/>
      <c r="QD34" s="137"/>
      <c r="QE34" s="137"/>
      <c r="QF34" s="137"/>
      <c r="QG34" s="137"/>
      <c r="QH34" s="137"/>
      <c r="QI34" s="137"/>
      <c r="QJ34" s="137"/>
      <c r="QK34" s="137"/>
      <c r="QL34" s="137"/>
      <c r="QM34" s="137"/>
      <c r="QN34" s="137"/>
      <c r="QO34" s="137"/>
      <c r="QP34" s="137"/>
      <c r="QQ34" s="137"/>
      <c r="QR34" s="137"/>
      <c r="QS34" s="137"/>
      <c r="QT34" s="137"/>
      <c r="QU34" s="137"/>
      <c r="QV34" s="137"/>
      <c r="QW34" s="137"/>
      <c r="QX34" s="137"/>
      <c r="QY34" s="137"/>
      <c r="QZ34" s="137"/>
      <c r="RA34" s="137"/>
      <c r="RB34" s="137"/>
      <c r="RC34" s="137"/>
      <c r="RD34" s="137"/>
      <c r="RE34" s="137"/>
      <c r="RF34" s="137"/>
      <c r="RG34" s="137"/>
      <c r="RH34" s="137"/>
      <c r="RI34" s="137"/>
      <c r="RJ34" s="137"/>
      <c r="RK34" s="137"/>
      <c r="RL34" s="137"/>
      <c r="RM34" s="137"/>
      <c r="RN34" s="137"/>
      <c r="RO34" s="137"/>
      <c r="RP34" s="137"/>
      <c r="RQ34" s="137"/>
      <c r="RR34" s="137"/>
      <c r="RS34" s="137"/>
      <c r="RT34" s="137"/>
      <c r="RU34" s="137"/>
      <c r="RV34" s="137"/>
      <c r="RW34" s="137"/>
      <c r="RX34" s="137"/>
      <c r="RY34" s="137"/>
      <c r="RZ34" s="137"/>
      <c r="SA34" s="137"/>
      <c r="SB34" s="137"/>
      <c r="SC34" s="137"/>
      <c r="SD34" s="137"/>
      <c r="SE34" s="137"/>
      <c r="SF34" s="137"/>
      <c r="SG34" s="137"/>
      <c r="SH34" s="137"/>
      <c r="SI34" s="137"/>
      <c r="SJ34" s="137"/>
      <c r="SK34" s="137"/>
      <c r="SL34" s="137"/>
      <c r="SM34" s="137"/>
      <c r="SN34" s="137"/>
      <c r="SO34" s="137"/>
      <c r="SP34" s="137"/>
      <c r="SQ34" s="137"/>
      <c r="SR34" s="137"/>
      <c r="SS34" s="137"/>
      <c r="ST34" s="137"/>
      <c r="SU34" s="137"/>
      <c r="SV34" s="137"/>
      <c r="SW34" s="137"/>
      <c r="SX34" s="137"/>
      <c r="SY34" s="137"/>
      <c r="SZ34" s="137"/>
      <c r="TA34" s="137"/>
      <c r="TB34" s="137"/>
      <c r="TC34" s="137"/>
      <c r="TD34" s="137"/>
      <c r="TE34" s="137"/>
      <c r="TF34" s="137"/>
      <c r="TG34" s="137"/>
      <c r="TH34" s="137"/>
      <c r="TI34" s="137"/>
      <c r="TJ34" s="137"/>
      <c r="TK34" s="137"/>
      <c r="TL34" s="137"/>
      <c r="TM34" s="137"/>
      <c r="TN34" s="137"/>
      <c r="TO34" s="137"/>
      <c r="TP34" s="137"/>
      <c r="TQ34" s="137"/>
      <c r="TR34" s="137"/>
      <c r="TS34" s="137"/>
      <c r="TT34" s="137"/>
      <c r="TU34" s="137"/>
      <c r="TV34" s="137"/>
      <c r="TW34" s="137"/>
      <c r="TX34" s="137"/>
      <c r="TY34" s="137"/>
      <c r="TZ34" s="137"/>
      <c r="UA34" s="137"/>
      <c r="UB34" s="137"/>
      <c r="UC34" s="137"/>
      <c r="UD34" s="137"/>
      <c r="UE34" s="137"/>
      <c r="UF34" s="137"/>
      <c r="UG34" s="137"/>
      <c r="UH34" s="137"/>
      <c r="UI34" s="137"/>
      <c r="UJ34" s="137"/>
      <c r="UK34" s="137"/>
      <c r="UL34" s="137"/>
      <c r="UM34" s="137"/>
      <c r="UN34" s="137"/>
      <c r="UO34" s="137"/>
      <c r="UP34" s="137"/>
      <c r="UQ34" s="137"/>
      <c r="UR34" s="137"/>
      <c r="US34" s="137"/>
      <c r="UT34" s="137"/>
      <c r="UU34" s="137"/>
      <c r="UV34" s="137"/>
      <c r="UW34" s="137"/>
      <c r="UX34" s="137"/>
      <c r="UY34" s="137"/>
      <c r="UZ34" s="137"/>
      <c r="VA34" s="137"/>
      <c r="VB34" s="137"/>
      <c r="VC34" s="137"/>
      <c r="VD34" s="137"/>
      <c r="VE34" s="137"/>
      <c r="VF34" s="137"/>
      <c r="VG34" s="137"/>
      <c r="VH34" s="137"/>
      <c r="VI34" s="137"/>
      <c r="VJ34" s="137"/>
      <c r="VK34" s="137"/>
      <c r="VL34" s="137"/>
      <c r="VM34" s="137"/>
      <c r="VN34" s="137"/>
      <c r="VO34" s="137"/>
      <c r="VP34" s="137"/>
      <c r="VQ34" s="137"/>
      <c r="VR34" s="137"/>
      <c r="VS34" s="137"/>
      <c r="VT34" s="137"/>
      <c r="VU34" s="137"/>
      <c r="VV34" s="137"/>
      <c r="VW34" s="137"/>
      <c r="VX34" s="137"/>
      <c r="VY34" s="137"/>
      <c r="VZ34" s="137"/>
      <c r="WA34" s="137"/>
      <c r="WB34" s="137"/>
      <c r="WC34" s="137"/>
      <c r="WD34" s="137"/>
      <c r="WE34" s="137"/>
      <c r="WF34" s="137"/>
      <c r="WG34" s="137"/>
      <c r="WH34" s="137"/>
      <c r="WI34" s="137"/>
      <c r="WJ34" s="137"/>
      <c r="WK34" s="137"/>
      <c r="WL34" s="137"/>
      <c r="WM34" s="137"/>
      <c r="WN34" s="137"/>
      <c r="WO34" s="137"/>
      <c r="WP34" s="137"/>
      <c r="WQ34" s="137"/>
      <c r="WR34" s="137"/>
      <c r="WS34" s="137"/>
      <c r="WT34" s="137"/>
      <c r="WU34" s="137"/>
      <c r="WV34" s="137"/>
      <c r="WW34" s="137"/>
      <c r="WX34" s="137"/>
      <c r="WY34" s="137"/>
      <c r="WZ34" s="137"/>
      <c r="XA34" s="137"/>
      <c r="XB34" s="137"/>
      <c r="XC34" s="137"/>
      <c r="XD34" s="137"/>
      <c r="XE34" s="137"/>
      <c r="XF34" s="137"/>
      <c r="XG34" s="137"/>
      <c r="XH34" s="137"/>
      <c r="XI34" s="137"/>
      <c r="XJ34" s="137"/>
      <c r="XK34" s="137"/>
      <c r="XL34" s="137"/>
      <c r="XM34" s="137"/>
      <c r="XN34" s="137"/>
      <c r="XO34" s="137"/>
      <c r="XP34" s="137"/>
      <c r="XQ34" s="137"/>
      <c r="XR34" s="137"/>
      <c r="XS34" s="137"/>
      <c r="XT34" s="137"/>
      <c r="XU34" s="137"/>
      <c r="XV34" s="137"/>
      <c r="XW34" s="137"/>
      <c r="XX34" s="137"/>
      <c r="XY34" s="137"/>
      <c r="XZ34" s="137"/>
      <c r="YA34" s="137"/>
      <c r="YB34" s="137"/>
      <c r="YC34" s="137"/>
      <c r="YD34" s="137"/>
      <c r="YE34" s="137"/>
      <c r="YF34" s="137"/>
      <c r="YG34" s="137"/>
      <c r="YH34" s="137"/>
      <c r="YI34" s="137"/>
      <c r="YJ34" s="137"/>
      <c r="YK34" s="137"/>
      <c r="YL34" s="137"/>
      <c r="YM34" s="137"/>
      <c r="YN34" s="137"/>
      <c r="YO34" s="137"/>
      <c r="YP34" s="137"/>
      <c r="YQ34" s="137"/>
      <c r="YR34" s="137"/>
      <c r="YS34" s="137"/>
      <c r="YT34" s="137"/>
      <c r="YU34" s="137"/>
      <c r="YV34" s="137"/>
      <c r="YW34" s="137"/>
      <c r="YX34" s="137"/>
      <c r="YY34" s="137"/>
      <c r="YZ34" s="137"/>
      <c r="ZA34" s="137"/>
      <c r="ZB34" s="137"/>
      <c r="ZC34" s="137"/>
      <c r="ZD34" s="137"/>
      <c r="ZE34" s="137"/>
      <c r="ZF34" s="137"/>
      <c r="ZG34" s="137"/>
      <c r="ZH34" s="137"/>
      <c r="ZI34" s="137"/>
      <c r="ZJ34" s="137"/>
      <c r="ZK34" s="137"/>
      <c r="ZL34" s="137"/>
      <c r="ZM34" s="137"/>
      <c r="ZN34" s="137"/>
      <c r="ZO34" s="137"/>
      <c r="ZP34" s="137"/>
      <c r="ZQ34" s="137"/>
      <c r="ZR34" s="137"/>
      <c r="ZS34" s="137"/>
      <c r="ZT34" s="137"/>
      <c r="ZU34" s="137"/>
      <c r="ZV34" s="137"/>
      <c r="ZW34" s="137"/>
      <c r="ZX34" s="137"/>
      <c r="ZY34" s="137"/>
      <c r="ZZ34" s="137"/>
      <c r="AAA34" s="137"/>
      <c r="AAB34" s="137"/>
      <c r="AAC34" s="137"/>
      <c r="AAD34" s="137"/>
      <c r="AAE34" s="137"/>
      <c r="AAF34" s="137"/>
      <c r="AAG34" s="137"/>
      <c r="AAH34" s="137"/>
      <c r="AAI34" s="137"/>
      <c r="AAJ34" s="137"/>
      <c r="AAK34" s="137"/>
      <c r="AAL34" s="137"/>
      <c r="AAM34" s="137"/>
      <c r="AAN34" s="137"/>
      <c r="AAO34" s="137"/>
      <c r="AAP34" s="137"/>
      <c r="AAQ34" s="137"/>
      <c r="AAR34" s="137"/>
      <c r="AAS34" s="137"/>
      <c r="AAT34" s="137"/>
      <c r="AAU34" s="137"/>
      <c r="AAV34" s="137"/>
      <c r="AAW34" s="137"/>
      <c r="AAX34" s="137"/>
      <c r="AAY34" s="137"/>
      <c r="AAZ34" s="137"/>
      <c r="ABA34" s="137"/>
      <c r="ABB34" s="137"/>
      <c r="ABC34" s="137"/>
      <c r="ABD34" s="137"/>
      <c r="ABE34" s="137"/>
      <c r="ABF34" s="137"/>
      <c r="ABG34" s="137"/>
      <c r="ABH34" s="137"/>
      <c r="ABI34" s="137"/>
      <c r="ABJ34" s="137"/>
      <c r="ABK34" s="137"/>
      <c r="ABL34" s="137"/>
      <c r="ABM34" s="137"/>
      <c r="ABN34" s="137"/>
      <c r="ABO34" s="137"/>
      <c r="ABP34" s="137"/>
      <c r="ABQ34" s="137"/>
      <c r="ABR34" s="137"/>
      <c r="ABS34" s="137"/>
      <c r="ABT34" s="137"/>
      <c r="ABU34" s="137"/>
      <c r="ABV34" s="137"/>
      <c r="ABW34" s="137"/>
      <c r="ABX34" s="137"/>
      <c r="ABY34" s="137"/>
      <c r="ABZ34" s="137"/>
      <c r="ACA34" s="137"/>
      <c r="ACB34" s="137"/>
      <c r="ACC34" s="137"/>
      <c r="ACD34" s="137"/>
      <c r="ACE34" s="137"/>
      <c r="ACF34" s="137"/>
      <c r="ACG34" s="137"/>
      <c r="ACH34" s="137"/>
      <c r="ACI34" s="137"/>
      <c r="ACJ34" s="137"/>
      <c r="ACK34" s="137"/>
      <c r="ACL34" s="137"/>
      <c r="ACM34" s="137"/>
      <c r="ACN34" s="137"/>
      <c r="ACO34" s="137"/>
      <c r="ACP34" s="137"/>
      <c r="ACQ34" s="137"/>
      <c r="ACR34" s="137"/>
      <c r="ACS34" s="137"/>
      <c r="ACT34" s="137"/>
      <c r="ACU34" s="137"/>
      <c r="ACV34" s="137"/>
      <c r="ACW34" s="137"/>
      <c r="ACX34" s="137"/>
      <c r="ACY34" s="137"/>
      <c r="ACZ34" s="137"/>
      <c r="ADA34" s="137"/>
      <c r="ADB34" s="137"/>
      <c r="ADC34" s="137"/>
      <c r="ADD34" s="137"/>
      <c r="ADE34" s="137"/>
      <c r="ADF34" s="137"/>
      <c r="ADG34" s="137"/>
      <c r="ADH34" s="137"/>
      <c r="ADI34" s="137"/>
      <c r="ADJ34" s="137"/>
      <c r="ADK34" s="137"/>
      <c r="ADL34" s="137"/>
      <c r="ADM34" s="137"/>
      <c r="ADN34" s="137"/>
      <c r="ADO34" s="137"/>
      <c r="ADP34" s="137"/>
      <c r="ADQ34" s="137"/>
      <c r="ADR34" s="137"/>
      <c r="ADS34" s="137"/>
      <c r="ADT34" s="137"/>
      <c r="ADU34" s="137"/>
      <c r="ADV34" s="137"/>
      <c r="ADW34" s="137"/>
      <c r="ADX34" s="137"/>
      <c r="ADY34" s="137"/>
      <c r="ADZ34" s="137"/>
      <c r="AEA34" s="137"/>
      <c r="AEB34" s="137"/>
      <c r="AEC34" s="137"/>
      <c r="AED34" s="137"/>
      <c r="AEE34" s="137"/>
      <c r="AEF34" s="137"/>
      <c r="AEG34" s="137"/>
      <c r="AEH34" s="137"/>
      <c r="AEI34" s="137"/>
      <c r="AEJ34" s="137"/>
      <c r="AEK34" s="137"/>
      <c r="AEL34" s="137"/>
      <c r="AEM34" s="137"/>
      <c r="AEN34" s="137"/>
      <c r="AEO34" s="137"/>
      <c r="AEP34" s="137"/>
      <c r="AEQ34" s="137"/>
      <c r="AER34" s="137"/>
      <c r="AES34" s="137"/>
      <c r="AET34" s="137"/>
      <c r="AEU34" s="137"/>
      <c r="AEV34" s="137"/>
      <c r="AEW34" s="137"/>
      <c r="AEX34" s="137"/>
      <c r="AEY34" s="137"/>
      <c r="AEZ34" s="137"/>
      <c r="AFA34" s="137"/>
      <c r="AFB34" s="137"/>
      <c r="AFC34" s="137"/>
      <c r="AFD34" s="137"/>
      <c r="AFE34" s="137"/>
      <c r="AFF34" s="137"/>
      <c r="AFG34" s="137"/>
      <c r="AFH34" s="137"/>
      <c r="AFI34" s="137"/>
      <c r="AFJ34" s="137"/>
      <c r="AFK34" s="137"/>
      <c r="AFL34" s="137"/>
      <c r="AFM34" s="137"/>
      <c r="AFN34" s="137"/>
      <c r="AFO34" s="137"/>
      <c r="AFP34" s="137"/>
      <c r="AFQ34" s="137"/>
      <c r="AFR34" s="137"/>
      <c r="AFS34" s="137"/>
      <c r="AFT34" s="137"/>
      <c r="AFU34" s="137"/>
      <c r="AFV34" s="137"/>
      <c r="AFW34" s="137"/>
      <c r="AFX34" s="137"/>
      <c r="AFY34" s="137"/>
      <c r="AFZ34" s="137"/>
      <c r="AGA34" s="137"/>
      <c r="AGB34" s="137"/>
      <c r="AGC34" s="137"/>
      <c r="AGD34" s="137"/>
      <c r="AGE34" s="137"/>
      <c r="AGF34" s="137"/>
      <c r="AGG34" s="137"/>
      <c r="AGH34" s="137"/>
      <c r="AGI34" s="137"/>
      <c r="AGJ34" s="137"/>
      <c r="AGK34" s="137"/>
      <c r="AGL34" s="137"/>
      <c r="AGM34" s="137"/>
      <c r="AGN34" s="137"/>
      <c r="AGO34" s="137"/>
      <c r="AGP34" s="137"/>
      <c r="AGQ34" s="137"/>
      <c r="AGR34" s="137"/>
      <c r="AGS34" s="137"/>
      <c r="AGT34" s="137"/>
      <c r="AGU34" s="137"/>
      <c r="AGV34" s="137"/>
      <c r="AGW34" s="137"/>
      <c r="AGX34" s="137"/>
      <c r="AGY34" s="137"/>
      <c r="AGZ34" s="137"/>
      <c r="AHA34" s="137"/>
      <c r="AHB34" s="137"/>
      <c r="AHC34" s="137"/>
      <c r="AHD34" s="137"/>
      <c r="AHE34" s="137"/>
      <c r="AHF34" s="137"/>
      <c r="AHG34" s="137"/>
      <c r="AHH34" s="137"/>
      <c r="AHI34" s="137"/>
      <c r="AHJ34" s="137"/>
      <c r="AHK34" s="137"/>
      <c r="AHL34" s="137"/>
      <c r="AHM34" s="137"/>
      <c r="AHN34" s="137"/>
      <c r="AHO34" s="137"/>
      <c r="AHP34" s="137"/>
      <c r="AHQ34" s="137"/>
      <c r="AHR34" s="137"/>
      <c r="AHS34" s="137"/>
      <c r="AHT34" s="137"/>
      <c r="AHU34" s="137"/>
      <c r="AHV34" s="137"/>
      <c r="AHW34" s="137"/>
      <c r="AHX34" s="137"/>
      <c r="AHY34" s="137"/>
      <c r="AHZ34" s="137"/>
      <c r="AIA34" s="137"/>
      <c r="AIB34" s="137"/>
      <c r="AIC34" s="137"/>
      <c r="AID34" s="137"/>
      <c r="AIE34" s="137"/>
      <c r="AIF34" s="137"/>
      <c r="AIG34" s="137"/>
      <c r="AIH34" s="137"/>
      <c r="AII34" s="137"/>
      <c r="AIJ34" s="137"/>
      <c r="AIK34" s="137"/>
      <c r="AIL34" s="137"/>
      <c r="AIM34" s="137"/>
      <c r="AIN34" s="137"/>
      <c r="AIO34" s="137"/>
      <c r="AIP34" s="137"/>
      <c r="AIQ34" s="137"/>
      <c r="AIR34" s="137"/>
      <c r="AIS34" s="137"/>
      <c r="AIT34" s="137"/>
      <c r="AIU34" s="137"/>
      <c r="AIV34" s="137"/>
      <c r="AIW34" s="137"/>
      <c r="AIX34" s="137"/>
      <c r="AIY34" s="137"/>
      <c r="AIZ34" s="137"/>
      <c r="AJA34" s="137"/>
      <c r="AJB34" s="137"/>
      <c r="AJC34" s="137"/>
      <c r="AJD34" s="137"/>
      <c r="AJE34" s="137"/>
      <c r="AJF34" s="137"/>
      <c r="AJG34" s="137"/>
      <c r="AJH34" s="137"/>
      <c r="AJI34" s="137"/>
      <c r="AJJ34" s="137"/>
      <c r="AJK34" s="137"/>
      <c r="AJL34" s="137"/>
      <c r="AJM34" s="137"/>
      <c r="AJN34" s="137"/>
      <c r="AJO34" s="137"/>
      <c r="AJP34" s="137"/>
      <c r="AJQ34" s="137"/>
      <c r="AJR34" s="137"/>
      <c r="AJS34" s="137"/>
      <c r="AJT34" s="137"/>
      <c r="AJU34" s="137"/>
      <c r="AJV34" s="137"/>
      <c r="AJW34" s="137"/>
      <c r="AJX34" s="137"/>
      <c r="AJY34" s="137"/>
      <c r="AJZ34" s="137"/>
      <c r="AKA34" s="137"/>
      <c r="AKB34" s="137"/>
      <c r="AKC34" s="137"/>
      <c r="AKD34" s="137"/>
      <c r="AKE34" s="137"/>
      <c r="AKF34" s="137"/>
      <c r="AKG34" s="137"/>
      <c r="AKH34" s="137"/>
      <c r="AKI34" s="137"/>
      <c r="AKJ34" s="137"/>
      <c r="AKK34" s="137"/>
      <c r="AKL34" s="137"/>
      <c r="AKM34" s="137"/>
      <c r="AKN34" s="137"/>
      <c r="AKO34" s="137"/>
      <c r="AKP34" s="137"/>
      <c r="AKQ34" s="137"/>
      <c r="AKR34" s="137"/>
      <c r="AKS34" s="137"/>
      <c r="AKT34" s="137"/>
      <c r="AKU34" s="137"/>
      <c r="AKV34" s="137"/>
      <c r="AKW34" s="137"/>
      <c r="AKX34" s="137"/>
      <c r="AKY34" s="137"/>
      <c r="AKZ34" s="137"/>
      <c r="ALA34" s="137"/>
      <c r="ALB34" s="137"/>
      <c r="ALC34" s="137"/>
      <c r="ALD34" s="137"/>
      <c r="ALE34" s="137"/>
      <c r="ALF34" s="137"/>
      <c r="ALG34" s="137"/>
      <c r="ALH34" s="137"/>
      <c r="ALI34" s="137"/>
      <c r="ALJ34" s="137"/>
      <c r="ALK34" s="137"/>
      <c r="ALL34" s="137"/>
      <c r="ALM34" s="137"/>
      <c r="ALN34" s="137"/>
      <c r="ALO34" s="137"/>
      <c r="ALP34" s="137"/>
      <c r="ALQ34" s="137"/>
      <c r="ALR34" s="137"/>
      <c r="ALS34" s="137"/>
      <c r="ALT34" s="137"/>
      <c r="ALU34" s="137"/>
      <c r="ALV34" s="137"/>
      <c r="ALW34" s="137"/>
      <c r="ALX34" s="137"/>
      <c r="ALY34" s="137"/>
      <c r="ALZ34" s="137"/>
      <c r="AMA34" s="137"/>
      <c r="AMB34" s="137"/>
      <c r="AMC34" s="137"/>
      <c r="AMD34" s="137"/>
      <c r="AME34" s="137"/>
      <c r="AMF34" s="137"/>
      <c r="AMG34" s="137"/>
      <c r="AMH34" s="137"/>
      <c r="AMI34" s="137"/>
      <c r="AMJ34" s="137"/>
      <c r="AMK34" s="137"/>
      <c r="AML34" s="137"/>
    </row>
    <row r="35" spans="1:1026" s="230" customFormat="1" x14ac:dyDescent="0.25">
      <c r="A35" s="523">
        <v>44090</v>
      </c>
      <c r="B35" s="577" t="s">
        <v>268</v>
      </c>
      <c r="C35" s="125" t="s">
        <v>270</v>
      </c>
      <c r="D35" s="126"/>
      <c r="E35" s="127">
        <v>6000</v>
      </c>
      <c r="F35" s="285">
        <v>44096</v>
      </c>
      <c r="G35" s="286"/>
      <c r="H35" s="287"/>
      <c r="I35" s="288"/>
      <c r="J35" s="288"/>
      <c r="K35" s="185"/>
      <c r="L35" s="289">
        <v>6000</v>
      </c>
      <c r="M35" s="134"/>
      <c r="N35" s="131"/>
      <c r="O35" s="131"/>
      <c r="P35" s="131"/>
      <c r="Q35" s="131"/>
      <c r="R35" s="131"/>
      <c r="S35" s="131"/>
      <c r="T35" s="131">
        <v>6000</v>
      </c>
      <c r="U35" s="131"/>
      <c r="V35" s="131"/>
      <c r="W35" s="131"/>
      <c r="X35" s="131"/>
      <c r="Y35" s="131"/>
      <c r="Z35" s="570">
        <v>6000</v>
      </c>
      <c r="AA35" s="135"/>
      <c r="AB35" s="137"/>
      <c r="AC35" s="137"/>
      <c r="AD35" s="198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137"/>
      <c r="BX35" s="137"/>
      <c r="BY35" s="137"/>
      <c r="BZ35" s="137"/>
      <c r="CA35" s="137"/>
      <c r="CB35" s="137"/>
      <c r="CC35" s="137"/>
      <c r="CD35" s="137"/>
      <c r="CE35" s="137"/>
      <c r="CF35" s="137"/>
      <c r="CG35" s="137"/>
      <c r="CH35" s="137"/>
      <c r="CI35" s="137"/>
      <c r="CJ35" s="137"/>
      <c r="CK35" s="137"/>
      <c r="CL35" s="137"/>
      <c r="CM35" s="137"/>
      <c r="CN35" s="137"/>
      <c r="CO35" s="137"/>
      <c r="CP35" s="137"/>
      <c r="CQ35" s="137"/>
      <c r="CR35" s="137"/>
      <c r="CS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137"/>
      <c r="DG35" s="137"/>
      <c r="DH35" s="137"/>
      <c r="DI35" s="137"/>
      <c r="DJ35" s="137"/>
      <c r="DK35" s="137"/>
      <c r="DL35" s="137"/>
      <c r="DM35" s="137"/>
      <c r="DN35" s="137"/>
      <c r="DO35" s="137"/>
      <c r="DP35" s="137"/>
      <c r="DQ35" s="137"/>
      <c r="DR35" s="137"/>
      <c r="DS35" s="137"/>
      <c r="DT35" s="137"/>
      <c r="DU35" s="137"/>
      <c r="DV35" s="137"/>
      <c r="DW35" s="137"/>
      <c r="DX35" s="137"/>
      <c r="DY35" s="137"/>
      <c r="DZ35" s="137"/>
      <c r="EA35" s="137"/>
      <c r="EB35" s="137"/>
      <c r="EC35" s="137"/>
      <c r="ED35" s="137"/>
      <c r="EE35" s="137"/>
      <c r="EF35" s="137"/>
      <c r="EG35" s="137"/>
      <c r="EH35" s="137"/>
      <c r="EI35" s="137"/>
      <c r="EJ35" s="137"/>
      <c r="EK35" s="137"/>
      <c r="EL35" s="137"/>
      <c r="EM35" s="137"/>
      <c r="EN35" s="137"/>
      <c r="EO35" s="137"/>
      <c r="EP35" s="137"/>
      <c r="EQ35" s="137"/>
      <c r="ER35" s="137"/>
      <c r="ES35" s="137"/>
      <c r="ET35" s="137"/>
      <c r="EU35" s="137"/>
      <c r="EV35" s="137"/>
      <c r="EW35" s="137"/>
      <c r="EX35" s="137"/>
      <c r="EY35" s="137"/>
      <c r="EZ35" s="137"/>
      <c r="FA35" s="137"/>
      <c r="FB35" s="137"/>
      <c r="FC35" s="137"/>
      <c r="FD35" s="137"/>
      <c r="FE35" s="137"/>
      <c r="FF35" s="137"/>
      <c r="FG35" s="137"/>
      <c r="FH35" s="137"/>
      <c r="FI35" s="137"/>
      <c r="FJ35" s="137"/>
      <c r="FK35" s="137"/>
      <c r="FL35" s="137"/>
      <c r="FM35" s="137"/>
      <c r="FN35" s="137"/>
      <c r="FO35" s="137"/>
      <c r="FP35" s="137"/>
      <c r="FQ35" s="137"/>
      <c r="FR35" s="137"/>
      <c r="FS35" s="137"/>
      <c r="FT35" s="137"/>
      <c r="FU35" s="137"/>
      <c r="FV35" s="137"/>
      <c r="FW35" s="137"/>
      <c r="FX35" s="137"/>
      <c r="FY35" s="137"/>
      <c r="FZ35" s="137"/>
      <c r="GA35" s="137"/>
      <c r="GB35" s="137"/>
      <c r="GC35" s="137"/>
      <c r="GD35" s="137"/>
      <c r="GE35" s="137"/>
      <c r="GF35" s="137"/>
      <c r="GG35" s="137"/>
      <c r="GH35" s="137"/>
      <c r="GI35" s="137"/>
      <c r="GJ35" s="137"/>
      <c r="GK35" s="137"/>
      <c r="GL35" s="137"/>
      <c r="GM35" s="137"/>
      <c r="GN35" s="137"/>
      <c r="GO35" s="137"/>
      <c r="GP35" s="137"/>
      <c r="GQ35" s="137"/>
      <c r="GR35" s="137"/>
      <c r="GS35" s="137"/>
      <c r="GT35" s="137"/>
      <c r="GU35" s="137"/>
      <c r="GV35" s="137"/>
      <c r="GW35" s="137"/>
      <c r="GX35" s="137"/>
      <c r="GY35" s="137"/>
      <c r="GZ35" s="137"/>
      <c r="HA35" s="137"/>
      <c r="HB35" s="137"/>
      <c r="HC35" s="137"/>
      <c r="HD35" s="137"/>
      <c r="HE35" s="137"/>
      <c r="HF35" s="137"/>
      <c r="HG35" s="137"/>
      <c r="HH35" s="137"/>
      <c r="HI35" s="137"/>
      <c r="HJ35" s="137"/>
      <c r="HK35" s="137"/>
      <c r="HL35" s="137"/>
      <c r="HM35" s="137"/>
      <c r="HN35" s="137"/>
      <c r="HO35" s="137"/>
      <c r="HP35" s="137"/>
      <c r="HQ35" s="137"/>
      <c r="HR35" s="137"/>
      <c r="HS35" s="137"/>
      <c r="HT35" s="137"/>
      <c r="HU35" s="137"/>
      <c r="HV35" s="137"/>
      <c r="HW35" s="137"/>
      <c r="HX35" s="137"/>
      <c r="HY35" s="137"/>
      <c r="HZ35" s="137"/>
      <c r="IA35" s="137"/>
      <c r="IB35" s="137"/>
      <c r="IC35" s="137"/>
      <c r="ID35" s="137"/>
      <c r="IE35" s="137"/>
      <c r="IF35" s="137"/>
      <c r="IG35" s="137"/>
      <c r="IH35" s="137"/>
      <c r="II35" s="137"/>
      <c r="IJ35" s="137"/>
      <c r="IK35" s="137"/>
      <c r="IL35" s="137"/>
      <c r="IM35" s="137"/>
      <c r="IN35" s="137"/>
      <c r="IO35" s="137"/>
      <c r="IP35" s="137"/>
      <c r="IQ35" s="137"/>
      <c r="IR35" s="137"/>
      <c r="IS35" s="137"/>
      <c r="IT35" s="137"/>
      <c r="IU35" s="137"/>
      <c r="IV35" s="137"/>
      <c r="IW35" s="137"/>
      <c r="IX35" s="137"/>
      <c r="IY35" s="137"/>
      <c r="IZ35" s="137"/>
      <c r="JA35" s="137"/>
      <c r="JB35" s="137"/>
      <c r="JC35" s="137"/>
      <c r="JD35" s="137"/>
      <c r="JE35" s="137"/>
      <c r="JF35" s="137"/>
      <c r="JG35" s="137"/>
      <c r="JH35" s="137"/>
      <c r="JI35" s="137"/>
      <c r="JJ35" s="137"/>
      <c r="JK35" s="137"/>
      <c r="JL35" s="137"/>
      <c r="JM35" s="137"/>
      <c r="JN35" s="137"/>
      <c r="JO35" s="137"/>
      <c r="JP35" s="137"/>
      <c r="JQ35" s="137"/>
      <c r="JR35" s="137"/>
      <c r="JS35" s="137"/>
      <c r="JT35" s="137"/>
      <c r="JU35" s="137"/>
      <c r="JV35" s="137"/>
      <c r="JW35" s="137"/>
      <c r="JX35" s="137"/>
      <c r="JY35" s="137"/>
      <c r="JZ35" s="137"/>
      <c r="KA35" s="137"/>
      <c r="KB35" s="137"/>
      <c r="KC35" s="137"/>
      <c r="KD35" s="137"/>
      <c r="KE35" s="137"/>
      <c r="KF35" s="137"/>
      <c r="KG35" s="137"/>
      <c r="KH35" s="137"/>
      <c r="KI35" s="137"/>
      <c r="KJ35" s="137"/>
      <c r="KK35" s="137"/>
      <c r="KL35" s="137"/>
      <c r="KM35" s="137"/>
      <c r="KN35" s="137"/>
      <c r="KO35" s="137"/>
      <c r="KP35" s="137"/>
      <c r="KQ35" s="137"/>
      <c r="KR35" s="137"/>
      <c r="KS35" s="137"/>
      <c r="KT35" s="137"/>
      <c r="KU35" s="137"/>
      <c r="KV35" s="137"/>
      <c r="KW35" s="137"/>
      <c r="KX35" s="137"/>
      <c r="KY35" s="137"/>
      <c r="KZ35" s="137"/>
      <c r="LA35" s="137"/>
      <c r="LB35" s="137"/>
      <c r="LC35" s="137"/>
      <c r="LD35" s="137"/>
      <c r="LE35" s="137"/>
      <c r="LF35" s="137"/>
      <c r="LG35" s="137"/>
      <c r="LH35" s="137"/>
      <c r="LI35" s="137"/>
      <c r="LJ35" s="137"/>
      <c r="LK35" s="137"/>
      <c r="LL35" s="137"/>
      <c r="LM35" s="137"/>
      <c r="LN35" s="137"/>
      <c r="LO35" s="137"/>
      <c r="LP35" s="137"/>
      <c r="LQ35" s="137"/>
      <c r="LR35" s="137"/>
      <c r="LS35" s="137"/>
      <c r="LT35" s="137"/>
      <c r="LU35" s="137"/>
      <c r="LV35" s="137"/>
      <c r="LW35" s="137"/>
      <c r="LX35" s="137"/>
      <c r="LY35" s="137"/>
      <c r="LZ35" s="137"/>
      <c r="MA35" s="137"/>
      <c r="MB35" s="137"/>
      <c r="MC35" s="137"/>
      <c r="MD35" s="137"/>
      <c r="ME35" s="137"/>
      <c r="MF35" s="137"/>
      <c r="MG35" s="137"/>
      <c r="MH35" s="137"/>
      <c r="MI35" s="137"/>
      <c r="MJ35" s="137"/>
      <c r="MK35" s="137"/>
      <c r="ML35" s="137"/>
      <c r="MM35" s="137"/>
      <c r="MN35" s="137"/>
      <c r="MO35" s="137"/>
      <c r="MP35" s="137"/>
      <c r="MQ35" s="137"/>
      <c r="MR35" s="137"/>
      <c r="MS35" s="137"/>
      <c r="MT35" s="137"/>
      <c r="MU35" s="137"/>
      <c r="MV35" s="137"/>
      <c r="MW35" s="137"/>
      <c r="MX35" s="137"/>
      <c r="MY35" s="137"/>
      <c r="MZ35" s="137"/>
      <c r="NA35" s="137"/>
      <c r="NB35" s="137"/>
      <c r="NC35" s="137"/>
      <c r="ND35" s="137"/>
      <c r="NE35" s="137"/>
      <c r="NF35" s="137"/>
      <c r="NG35" s="137"/>
      <c r="NH35" s="137"/>
      <c r="NI35" s="137"/>
      <c r="NJ35" s="137"/>
      <c r="NK35" s="137"/>
      <c r="NL35" s="137"/>
      <c r="NM35" s="137"/>
      <c r="NN35" s="137"/>
      <c r="NO35" s="137"/>
      <c r="NP35" s="137"/>
      <c r="NQ35" s="137"/>
      <c r="NR35" s="137"/>
      <c r="NS35" s="137"/>
      <c r="NT35" s="137"/>
      <c r="NU35" s="137"/>
      <c r="NV35" s="137"/>
      <c r="NW35" s="137"/>
      <c r="NX35" s="137"/>
      <c r="NY35" s="137"/>
      <c r="NZ35" s="137"/>
      <c r="OA35" s="137"/>
      <c r="OB35" s="137"/>
      <c r="OC35" s="137"/>
      <c r="OD35" s="137"/>
      <c r="OE35" s="137"/>
      <c r="OF35" s="137"/>
      <c r="OG35" s="137"/>
      <c r="OH35" s="137"/>
      <c r="OI35" s="137"/>
      <c r="OJ35" s="137"/>
      <c r="OK35" s="137"/>
      <c r="OL35" s="137"/>
      <c r="OM35" s="137"/>
      <c r="ON35" s="137"/>
      <c r="OO35" s="137"/>
      <c r="OP35" s="137"/>
      <c r="OQ35" s="137"/>
      <c r="OR35" s="137"/>
      <c r="OS35" s="137"/>
      <c r="OT35" s="137"/>
      <c r="OU35" s="137"/>
      <c r="OV35" s="137"/>
      <c r="OW35" s="137"/>
      <c r="OX35" s="137"/>
      <c r="OY35" s="137"/>
      <c r="OZ35" s="137"/>
      <c r="PA35" s="137"/>
      <c r="PB35" s="137"/>
      <c r="PC35" s="137"/>
      <c r="PD35" s="137"/>
      <c r="PE35" s="137"/>
      <c r="PF35" s="137"/>
      <c r="PG35" s="137"/>
      <c r="PH35" s="137"/>
      <c r="PI35" s="137"/>
      <c r="PJ35" s="137"/>
      <c r="PK35" s="137"/>
      <c r="PL35" s="137"/>
      <c r="PM35" s="137"/>
      <c r="PN35" s="137"/>
      <c r="PO35" s="137"/>
      <c r="PP35" s="137"/>
      <c r="PQ35" s="137"/>
      <c r="PR35" s="137"/>
      <c r="PS35" s="137"/>
      <c r="PT35" s="137"/>
      <c r="PU35" s="137"/>
      <c r="PV35" s="137"/>
      <c r="PW35" s="137"/>
      <c r="PX35" s="137"/>
      <c r="PY35" s="137"/>
      <c r="PZ35" s="137"/>
      <c r="QA35" s="137"/>
      <c r="QB35" s="137"/>
      <c r="QC35" s="137"/>
      <c r="QD35" s="137"/>
      <c r="QE35" s="137"/>
      <c r="QF35" s="137"/>
      <c r="QG35" s="137"/>
      <c r="QH35" s="137"/>
      <c r="QI35" s="137"/>
      <c r="QJ35" s="137"/>
      <c r="QK35" s="137"/>
      <c r="QL35" s="137"/>
      <c r="QM35" s="137"/>
      <c r="QN35" s="137"/>
      <c r="QO35" s="137"/>
      <c r="QP35" s="137"/>
      <c r="QQ35" s="137"/>
      <c r="QR35" s="137"/>
      <c r="QS35" s="137"/>
      <c r="QT35" s="137"/>
      <c r="QU35" s="137"/>
      <c r="QV35" s="137"/>
      <c r="QW35" s="137"/>
      <c r="QX35" s="137"/>
      <c r="QY35" s="137"/>
      <c r="QZ35" s="137"/>
      <c r="RA35" s="137"/>
      <c r="RB35" s="137"/>
      <c r="RC35" s="137"/>
      <c r="RD35" s="137"/>
      <c r="RE35" s="137"/>
      <c r="RF35" s="137"/>
      <c r="RG35" s="137"/>
      <c r="RH35" s="137"/>
      <c r="RI35" s="137"/>
      <c r="RJ35" s="137"/>
      <c r="RK35" s="137"/>
      <c r="RL35" s="137"/>
      <c r="RM35" s="137"/>
      <c r="RN35" s="137"/>
      <c r="RO35" s="137"/>
      <c r="RP35" s="137"/>
      <c r="RQ35" s="137"/>
      <c r="RR35" s="137"/>
      <c r="RS35" s="137"/>
      <c r="RT35" s="137"/>
      <c r="RU35" s="137"/>
      <c r="RV35" s="137"/>
      <c r="RW35" s="137"/>
      <c r="RX35" s="137"/>
      <c r="RY35" s="137"/>
      <c r="RZ35" s="137"/>
      <c r="SA35" s="137"/>
      <c r="SB35" s="137"/>
      <c r="SC35" s="137"/>
      <c r="SD35" s="137"/>
      <c r="SE35" s="137"/>
      <c r="SF35" s="137"/>
      <c r="SG35" s="137"/>
      <c r="SH35" s="137"/>
      <c r="SI35" s="137"/>
      <c r="SJ35" s="137"/>
      <c r="SK35" s="137"/>
      <c r="SL35" s="137"/>
      <c r="SM35" s="137"/>
      <c r="SN35" s="137"/>
      <c r="SO35" s="137"/>
      <c r="SP35" s="137"/>
      <c r="SQ35" s="137"/>
      <c r="SR35" s="137"/>
      <c r="SS35" s="137"/>
      <c r="ST35" s="137"/>
      <c r="SU35" s="137"/>
      <c r="SV35" s="137"/>
      <c r="SW35" s="137"/>
      <c r="SX35" s="137"/>
      <c r="SY35" s="137"/>
      <c r="SZ35" s="137"/>
      <c r="TA35" s="137"/>
      <c r="TB35" s="137"/>
      <c r="TC35" s="137"/>
      <c r="TD35" s="137"/>
      <c r="TE35" s="137"/>
      <c r="TF35" s="137"/>
      <c r="TG35" s="137"/>
      <c r="TH35" s="137"/>
      <c r="TI35" s="137"/>
      <c r="TJ35" s="137"/>
      <c r="TK35" s="137"/>
      <c r="TL35" s="137"/>
      <c r="TM35" s="137"/>
      <c r="TN35" s="137"/>
      <c r="TO35" s="137"/>
      <c r="TP35" s="137"/>
      <c r="TQ35" s="137"/>
      <c r="TR35" s="137"/>
      <c r="TS35" s="137"/>
      <c r="TT35" s="137"/>
      <c r="TU35" s="137"/>
      <c r="TV35" s="137"/>
      <c r="TW35" s="137"/>
      <c r="TX35" s="137"/>
      <c r="TY35" s="137"/>
      <c r="TZ35" s="137"/>
      <c r="UA35" s="137"/>
      <c r="UB35" s="137"/>
      <c r="UC35" s="137"/>
      <c r="UD35" s="137"/>
      <c r="UE35" s="137"/>
      <c r="UF35" s="137"/>
      <c r="UG35" s="137"/>
      <c r="UH35" s="137"/>
      <c r="UI35" s="137"/>
      <c r="UJ35" s="137"/>
      <c r="UK35" s="137"/>
      <c r="UL35" s="137"/>
      <c r="UM35" s="137"/>
      <c r="UN35" s="137"/>
      <c r="UO35" s="137"/>
      <c r="UP35" s="137"/>
      <c r="UQ35" s="137"/>
      <c r="UR35" s="137"/>
      <c r="US35" s="137"/>
      <c r="UT35" s="137"/>
      <c r="UU35" s="137"/>
      <c r="UV35" s="137"/>
      <c r="UW35" s="137"/>
      <c r="UX35" s="137"/>
      <c r="UY35" s="137"/>
      <c r="UZ35" s="137"/>
      <c r="VA35" s="137"/>
      <c r="VB35" s="137"/>
      <c r="VC35" s="137"/>
      <c r="VD35" s="137"/>
      <c r="VE35" s="137"/>
      <c r="VF35" s="137"/>
      <c r="VG35" s="137"/>
      <c r="VH35" s="137"/>
      <c r="VI35" s="137"/>
      <c r="VJ35" s="137"/>
      <c r="VK35" s="137"/>
      <c r="VL35" s="137"/>
      <c r="VM35" s="137"/>
      <c r="VN35" s="137"/>
      <c r="VO35" s="137"/>
      <c r="VP35" s="137"/>
      <c r="VQ35" s="137"/>
      <c r="VR35" s="137"/>
      <c r="VS35" s="137"/>
      <c r="VT35" s="137"/>
      <c r="VU35" s="137"/>
      <c r="VV35" s="137"/>
      <c r="VW35" s="137"/>
      <c r="VX35" s="137"/>
      <c r="VY35" s="137"/>
      <c r="VZ35" s="137"/>
      <c r="WA35" s="137"/>
      <c r="WB35" s="137"/>
      <c r="WC35" s="137"/>
      <c r="WD35" s="137"/>
      <c r="WE35" s="137"/>
      <c r="WF35" s="137"/>
      <c r="WG35" s="137"/>
      <c r="WH35" s="137"/>
      <c r="WI35" s="137"/>
      <c r="WJ35" s="137"/>
      <c r="WK35" s="137"/>
      <c r="WL35" s="137"/>
      <c r="WM35" s="137"/>
      <c r="WN35" s="137"/>
      <c r="WO35" s="137"/>
      <c r="WP35" s="137"/>
      <c r="WQ35" s="137"/>
      <c r="WR35" s="137"/>
      <c r="WS35" s="137"/>
      <c r="WT35" s="137"/>
      <c r="WU35" s="137"/>
      <c r="WV35" s="137"/>
      <c r="WW35" s="137"/>
      <c r="WX35" s="137"/>
      <c r="WY35" s="137"/>
      <c r="WZ35" s="137"/>
      <c r="XA35" s="137"/>
      <c r="XB35" s="137"/>
      <c r="XC35" s="137"/>
      <c r="XD35" s="137"/>
      <c r="XE35" s="137"/>
      <c r="XF35" s="137"/>
      <c r="XG35" s="137"/>
      <c r="XH35" s="137"/>
      <c r="XI35" s="137"/>
      <c r="XJ35" s="137"/>
      <c r="XK35" s="137"/>
      <c r="XL35" s="137"/>
      <c r="XM35" s="137"/>
      <c r="XN35" s="137"/>
      <c r="XO35" s="137"/>
      <c r="XP35" s="137"/>
      <c r="XQ35" s="137"/>
      <c r="XR35" s="137"/>
      <c r="XS35" s="137"/>
      <c r="XT35" s="137"/>
      <c r="XU35" s="137"/>
      <c r="XV35" s="137"/>
      <c r="XW35" s="137"/>
      <c r="XX35" s="137"/>
      <c r="XY35" s="137"/>
      <c r="XZ35" s="137"/>
      <c r="YA35" s="137"/>
      <c r="YB35" s="137"/>
      <c r="YC35" s="137"/>
      <c r="YD35" s="137"/>
      <c r="YE35" s="137"/>
      <c r="YF35" s="137"/>
      <c r="YG35" s="137"/>
      <c r="YH35" s="137"/>
      <c r="YI35" s="137"/>
      <c r="YJ35" s="137"/>
      <c r="YK35" s="137"/>
      <c r="YL35" s="137"/>
      <c r="YM35" s="137"/>
      <c r="YN35" s="137"/>
      <c r="YO35" s="137"/>
      <c r="YP35" s="137"/>
      <c r="YQ35" s="137"/>
      <c r="YR35" s="137"/>
      <c r="YS35" s="137"/>
      <c r="YT35" s="137"/>
      <c r="YU35" s="137"/>
      <c r="YV35" s="137"/>
      <c r="YW35" s="137"/>
      <c r="YX35" s="137"/>
      <c r="YY35" s="137"/>
      <c r="YZ35" s="137"/>
      <c r="ZA35" s="137"/>
      <c r="ZB35" s="137"/>
      <c r="ZC35" s="137"/>
      <c r="ZD35" s="137"/>
      <c r="ZE35" s="137"/>
      <c r="ZF35" s="137"/>
      <c r="ZG35" s="137"/>
      <c r="ZH35" s="137"/>
      <c r="ZI35" s="137"/>
      <c r="ZJ35" s="137"/>
      <c r="ZK35" s="137"/>
      <c r="ZL35" s="137"/>
      <c r="ZM35" s="137"/>
      <c r="ZN35" s="137"/>
      <c r="ZO35" s="137"/>
      <c r="ZP35" s="137"/>
      <c r="ZQ35" s="137"/>
      <c r="ZR35" s="137"/>
      <c r="ZS35" s="137"/>
      <c r="ZT35" s="137"/>
      <c r="ZU35" s="137"/>
      <c r="ZV35" s="137"/>
      <c r="ZW35" s="137"/>
      <c r="ZX35" s="137"/>
      <c r="ZY35" s="137"/>
      <c r="ZZ35" s="137"/>
      <c r="AAA35" s="137"/>
      <c r="AAB35" s="137"/>
      <c r="AAC35" s="137"/>
      <c r="AAD35" s="137"/>
      <c r="AAE35" s="137"/>
      <c r="AAF35" s="137"/>
      <c r="AAG35" s="137"/>
      <c r="AAH35" s="137"/>
      <c r="AAI35" s="137"/>
      <c r="AAJ35" s="137"/>
      <c r="AAK35" s="137"/>
      <c r="AAL35" s="137"/>
      <c r="AAM35" s="137"/>
      <c r="AAN35" s="137"/>
      <c r="AAO35" s="137"/>
      <c r="AAP35" s="137"/>
      <c r="AAQ35" s="137"/>
      <c r="AAR35" s="137"/>
      <c r="AAS35" s="137"/>
      <c r="AAT35" s="137"/>
      <c r="AAU35" s="137"/>
      <c r="AAV35" s="137"/>
      <c r="AAW35" s="137"/>
      <c r="AAX35" s="137"/>
      <c r="AAY35" s="137"/>
      <c r="AAZ35" s="137"/>
      <c r="ABA35" s="137"/>
      <c r="ABB35" s="137"/>
      <c r="ABC35" s="137"/>
      <c r="ABD35" s="137"/>
      <c r="ABE35" s="137"/>
      <c r="ABF35" s="137"/>
      <c r="ABG35" s="137"/>
      <c r="ABH35" s="137"/>
      <c r="ABI35" s="137"/>
      <c r="ABJ35" s="137"/>
      <c r="ABK35" s="137"/>
      <c r="ABL35" s="137"/>
      <c r="ABM35" s="137"/>
      <c r="ABN35" s="137"/>
      <c r="ABO35" s="137"/>
      <c r="ABP35" s="137"/>
      <c r="ABQ35" s="137"/>
      <c r="ABR35" s="137"/>
      <c r="ABS35" s="137"/>
      <c r="ABT35" s="137"/>
      <c r="ABU35" s="137"/>
      <c r="ABV35" s="137"/>
      <c r="ABW35" s="137"/>
      <c r="ABX35" s="137"/>
      <c r="ABY35" s="137"/>
      <c r="ABZ35" s="137"/>
      <c r="ACA35" s="137"/>
      <c r="ACB35" s="137"/>
      <c r="ACC35" s="137"/>
      <c r="ACD35" s="137"/>
      <c r="ACE35" s="137"/>
      <c r="ACF35" s="137"/>
      <c r="ACG35" s="137"/>
      <c r="ACH35" s="137"/>
      <c r="ACI35" s="137"/>
      <c r="ACJ35" s="137"/>
      <c r="ACK35" s="137"/>
      <c r="ACL35" s="137"/>
      <c r="ACM35" s="137"/>
      <c r="ACN35" s="137"/>
      <c r="ACO35" s="137"/>
      <c r="ACP35" s="137"/>
      <c r="ACQ35" s="137"/>
      <c r="ACR35" s="137"/>
      <c r="ACS35" s="137"/>
      <c r="ACT35" s="137"/>
      <c r="ACU35" s="137"/>
      <c r="ACV35" s="137"/>
      <c r="ACW35" s="137"/>
      <c r="ACX35" s="137"/>
      <c r="ACY35" s="137"/>
      <c r="ACZ35" s="137"/>
      <c r="ADA35" s="137"/>
      <c r="ADB35" s="137"/>
      <c r="ADC35" s="137"/>
      <c r="ADD35" s="137"/>
      <c r="ADE35" s="137"/>
      <c r="ADF35" s="137"/>
      <c r="ADG35" s="137"/>
      <c r="ADH35" s="137"/>
      <c r="ADI35" s="137"/>
      <c r="ADJ35" s="137"/>
      <c r="ADK35" s="137"/>
      <c r="ADL35" s="137"/>
      <c r="ADM35" s="137"/>
      <c r="ADN35" s="137"/>
      <c r="ADO35" s="137"/>
      <c r="ADP35" s="137"/>
      <c r="ADQ35" s="137"/>
      <c r="ADR35" s="137"/>
      <c r="ADS35" s="137"/>
      <c r="ADT35" s="137"/>
      <c r="ADU35" s="137"/>
      <c r="ADV35" s="137"/>
      <c r="ADW35" s="137"/>
      <c r="ADX35" s="137"/>
      <c r="ADY35" s="137"/>
      <c r="ADZ35" s="137"/>
      <c r="AEA35" s="137"/>
      <c r="AEB35" s="137"/>
      <c r="AEC35" s="137"/>
      <c r="AED35" s="137"/>
      <c r="AEE35" s="137"/>
      <c r="AEF35" s="137"/>
      <c r="AEG35" s="137"/>
      <c r="AEH35" s="137"/>
      <c r="AEI35" s="137"/>
      <c r="AEJ35" s="137"/>
      <c r="AEK35" s="137"/>
      <c r="AEL35" s="137"/>
      <c r="AEM35" s="137"/>
      <c r="AEN35" s="137"/>
      <c r="AEO35" s="137"/>
      <c r="AEP35" s="137"/>
      <c r="AEQ35" s="137"/>
      <c r="AER35" s="137"/>
      <c r="AES35" s="137"/>
      <c r="AET35" s="137"/>
      <c r="AEU35" s="137"/>
      <c r="AEV35" s="137"/>
      <c r="AEW35" s="137"/>
      <c r="AEX35" s="137"/>
      <c r="AEY35" s="137"/>
      <c r="AEZ35" s="137"/>
      <c r="AFA35" s="137"/>
      <c r="AFB35" s="137"/>
      <c r="AFC35" s="137"/>
      <c r="AFD35" s="137"/>
      <c r="AFE35" s="137"/>
      <c r="AFF35" s="137"/>
      <c r="AFG35" s="137"/>
      <c r="AFH35" s="137"/>
      <c r="AFI35" s="137"/>
      <c r="AFJ35" s="137"/>
      <c r="AFK35" s="137"/>
      <c r="AFL35" s="137"/>
      <c r="AFM35" s="137"/>
      <c r="AFN35" s="137"/>
      <c r="AFO35" s="137"/>
      <c r="AFP35" s="137"/>
      <c r="AFQ35" s="137"/>
      <c r="AFR35" s="137"/>
      <c r="AFS35" s="137"/>
      <c r="AFT35" s="137"/>
      <c r="AFU35" s="137"/>
      <c r="AFV35" s="137"/>
      <c r="AFW35" s="137"/>
      <c r="AFX35" s="137"/>
      <c r="AFY35" s="137"/>
      <c r="AFZ35" s="137"/>
      <c r="AGA35" s="137"/>
      <c r="AGB35" s="137"/>
      <c r="AGC35" s="137"/>
      <c r="AGD35" s="137"/>
      <c r="AGE35" s="137"/>
      <c r="AGF35" s="137"/>
      <c r="AGG35" s="137"/>
      <c r="AGH35" s="137"/>
      <c r="AGI35" s="137"/>
      <c r="AGJ35" s="137"/>
      <c r="AGK35" s="137"/>
      <c r="AGL35" s="137"/>
      <c r="AGM35" s="137"/>
      <c r="AGN35" s="137"/>
      <c r="AGO35" s="137"/>
      <c r="AGP35" s="137"/>
      <c r="AGQ35" s="137"/>
      <c r="AGR35" s="137"/>
      <c r="AGS35" s="137"/>
      <c r="AGT35" s="137"/>
      <c r="AGU35" s="137"/>
      <c r="AGV35" s="137"/>
      <c r="AGW35" s="137"/>
      <c r="AGX35" s="137"/>
      <c r="AGY35" s="137"/>
      <c r="AGZ35" s="137"/>
      <c r="AHA35" s="137"/>
      <c r="AHB35" s="137"/>
      <c r="AHC35" s="137"/>
      <c r="AHD35" s="137"/>
      <c r="AHE35" s="137"/>
      <c r="AHF35" s="137"/>
      <c r="AHG35" s="137"/>
      <c r="AHH35" s="137"/>
      <c r="AHI35" s="137"/>
      <c r="AHJ35" s="137"/>
      <c r="AHK35" s="137"/>
      <c r="AHL35" s="137"/>
      <c r="AHM35" s="137"/>
      <c r="AHN35" s="137"/>
      <c r="AHO35" s="137"/>
      <c r="AHP35" s="137"/>
      <c r="AHQ35" s="137"/>
      <c r="AHR35" s="137"/>
      <c r="AHS35" s="137"/>
      <c r="AHT35" s="137"/>
      <c r="AHU35" s="137"/>
      <c r="AHV35" s="137"/>
      <c r="AHW35" s="137"/>
      <c r="AHX35" s="137"/>
      <c r="AHY35" s="137"/>
      <c r="AHZ35" s="137"/>
      <c r="AIA35" s="137"/>
      <c r="AIB35" s="137"/>
      <c r="AIC35" s="137"/>
      <c r="AID35" s="137"/>
      <c r="AIE35" s="137"/>
      <c r="AIF35" s="137"/>
      <c r="AIG35" s="137"/>
      <c r="AIH35" s="137"/>
      <c r="AII35" s="137"/>
      <c r="AIJ35" s="137"/>
      <c r="AIK35" s="137"/>
      <c r="AIL35" s="137"/>
      <c r="AIM35" s="137"/>
      <c r="AIN35" s="137"/>
      <c r="AIO35" s="137"/>
      <c r="AIP35" s="137"/>
      <c r="AIQ35" s="137"/>
      <c r="AIR35" s="137"/>
      <c r="AIS35" s="137"/>
      <c r="AIT35" s="137"/>
      <c r="AIU35" s="137"/>
      <c r="AIV35" s="137"/>
      <c r="AIW35" s="137"/>
      <c r="AIX35" s="137"/>
      <c r="AIY35" s="137"/>
      <c r="AIZ35" s="137"/>
      <c r="AJA35" s="137"/>
      <c r="AJB35" s="137"/>
      <c r="AJC35" s="137"/>
      <c r="AJD35" s="137"/>
      <c r="AJE35" s="137"/>
      <c r="AJF35" s="137"/>
      <c r="AJG35" s="137"/>
      <c r="AJH35" s="137"/>
      <c r="AJI35" s="137"/>
      <c r="AJJ35" s="137"/>
      <c r="AJK35" s="137"/>
      <c r="AJL35" s="137"/>
      <c r="AJM35" s="137"/>
      <c r="AJN35" s="137"/>
      <c r="AJO35" s="137"/>
      <c r="AJP35" s="137"/>
      <c r="AJQ35" s="137"/>
      <c r="AJR35" s="137"/>
      <c r="AJS35" s="137"/>
      <c r="AJT35" s="137"/>
      <c r="AJU35" s="137"/>
      <c r="AJV35" s="137"/>
      <c r="AJW35" s="137"/>
      <c r="AJX35" s="137"/>
      <c r="AJY35" s="137"/>
      <c r="AJZ35" s="137"/>
      <c r="AKA35" s="137"/>
      <c r="AKB35" s="137"/>
      <c r="AKC35" s="137"/>
      <c r="AKD35" s="137"/>
      <c r="AKE35" s="137"/>
      <c r="AKF35" s="137"/>
      <c r="AKG35" s="137"/>
      <c r="AKH35" s="137"/>
      <c r="AKI35" s="137"/>
      <c r="AKJ35" s="137"/>
      <c r="AKK35" s="137"/>
      <c r="AKL35" s="137"/>
      <c r="AKM35" s="137"/>
      <c r="AKN35" s="137"/>
      <c r="AKO35" s="137"/>
      <c r="AKP35" s="137"/>
      <c r="AKQ35" s="137"/>
      <c r="AKR35" s="137"/>
      <c r="AKS35" s="137"/>
      <c r="AKT35" s="137"/>
      <c r="AKU35" s="137"/>
      <c r="AKV35" s="137"/>
      <c r="AKW35" s="137"/>
      <c r="AKX35" s="137"/>
      <c r="AKY35" s="137"/>
      <c r="AKZ35" s="137"/>
      <c r="ALA35" s="137"/>
      <c r="ALB35" s="137"/>
      <c r="ALC35" s="137"/>
      <c r="ALD35" s="137"/>
      <c r="ALE35" s="137"/>
      <c r="ALF35" s="137"/>
      <c r="ALG35" s="137"/>
      <c r="ALH35" s="137"/>
      <c r="ALI35" s="137"/>
      <c r="ALJ35" s="137"/>
      <c r="ALK35" s="137"/>
      <c r="ALL35" s="137"/>
      <c r="ALM35" s="137"/>
      <c r="ALN35" s="137"/>
      <c r="ALO35" s="137"/>
      <c r="ALP35" s="137"/>
      <c r="ALQ35" s="137"/>
      <c r="ALR35" s="137"/>
      <c r="ALS35" s="137"/>
      <c r="ALT35" s="137"/>
      <c r="ALU35" s="137"/>
      <c r="ALV35" s="137"/>
      <c r="ALW35" s="137"/>
      <c r="ALX35" s="137"/>
      <c r="ALY35" s="137"/>
      <c r="ALZ35" s="137"/>
      <c r="AMA35" s="137"/>
      <c r="AMB35" s="137"/>
      <c r="AMC35" s="137"/>
      <c r="AMD35" s="137"/>
      <c r="AME35" s="137"/>
      <c r="AMF35" s="137"/>
      <c r="AMG35" s="137"/>
      <c r="AMH35" s="137"/>
      <c r="AMI35" s="137"/>
      <c r="AMJ35" s="137"/>
      <c r="AMK35" s="137"/>
      <c r="AML35" s="137"/>
    </row>
    <row r="36" spans="1:1026" s="230" customFormat="1" x14ac:dyDescent="0.25">
      <c r="A36" s="523">
        <v>44090</v>
      </c>
      <c r="B36" s="573" t="s">
        <v>228</v>
      </c>
      <c r="C36" s="574">
        <v>3661</v>
      </c>
      <c r="D36" s="575"/>
      <c r="E36" s="576">
        <v>525</v>
      </c>
      <c r="F36" s="285">
        <v>44091</v>
      </c>
      <c r="G36" s="286"/>
      <c r="H36" s="287"/>
      <c r="I36" s="288"/>
      <c r="J36" s="288"/>
      <c r="K36" s="185"/>
      <c r="L36" s="289">
        <v>525</v>
      </c>
      <c r="M36" s="134"/>
      <c r="N36" s="131"/>
      <c r="O36" s="131">
        <v>437.5</v>
      </c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570"/>
      <c r="AA36" s="135">
        <v>87.5</v>
      </c>
      <c r="AB36" s="137"/>
      <c r="AC36" s="137"/>
      <c r="AD36" s="198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7"/>
      <c r="DC36" s="137"/>
      <c r="DD36" s="137"/>
      <c r="DE36" s="137"/>
      <c r="DF36" s="137"/>
      <c r="DG36" s="137"/>
      <c r="DH36" s="137"/>
      <c r="DI36" s="137"/>
      <c r="DJ36" s="137"/>
      <c r="DK36" s="137"/>
      <c r="DL36" s="137"/>
      <c r="DM36" s="137"/>
      <c r="DN36" s="137"/>
      <c r="DO36" s="137"/>
      <c r="DP36" s="137"/>
      <c r="DQ36" s="137"/>
      <c r="DR36" s="137"/>
      <c r="DS36" s="137"/>
      <c r="DT36" s="137"/>
      <c r="DU36" s="137"/>
      <c r="DV36" s="137"/>
      <c r="DW36" s="137"/>
      <c r="DX36" s="137"/>
      <c r="DY36" s="137"/>
      <c r="DZ36" s="137"/>
      <c r="EA36" s="137"/>
      <c r="EB36" s="137"/>
      <c r="EC36" s="137"/>
      <c r="ED36" s="137"/>
      <c r="EE36" s="137"/>
      <c r="EF36" s="137"/>
      <c r="EG36" s="137"/>
      <c r="EH36" s="137"/>
      <c r="EI36" s="137"/>
      <c r="EJ36" s="137"/>
      <c r="EK36" s="137"/>
      <c r="EL36" s="137"/>
      <c r="EM36" s="137"/>
      <c r="EN36" s="137"/>
      <c r="EO36" s="137"/>
      <c r="EP36" s="137"/>
      <c r="EQ36" s="137"/>
      <c r="ER36" s="137"/>
      <c r="ES36" s="137"/>
      <c r="ET36" s="137"/>
      <c r="EU36" s="137"/>
      <c r="EV36" s="137"/>
      <c r="EW36" s="137"/>
      <c r="EX36" s="137"/>
      <c r="EY36" s="137"/>
      <c r="EZ36" s="137"/>
      <c r="FA36" s="137"/>
      <c r="FB36" s="137"/>
      <c r="FC36" s="137"/>
      <c r="FD36" s="137"/>
      <c r="FE36" s="137"/>
      <c r="FF36" s="137"/>
      <c r="FG36" s="137"/>
      <c r="FH36" s="137"/>
      <c r="FI36" s="137"/>
      <c r="FJ36" s="137"/>
      <c r="FK36" s="137"/>
      <c r="FL36" s="137"/>
      <c r="FM36" s="137"/>
      <c r="FN36" s="137"/>
      <c r="FO36" s="137"/>
      <c r="FP36" s="137"/>
      <c r="FQ36" s="137"/>
      <c r="FR36" s="137"/>
      <c r="FS36" s="137"/>
      <c r="FT36" s="137"/>
      <c r="FU36" s="137"/>
      <c r="FV36" s="137"/>
      <c r="FW36" s="137"/>
      <c r="FX36" s="137"/>
      <c r="FY36" s="137"/>
      <c r="FZ36" s="137"/>
      <c r="GA36" s="137"/>
      <c r="GB36" s="137"/>
      <c r="GC36" s="137"/>
      <c r="GD36" s="137"/>
      <c r="GE36" s="137"/>
      <c r="GF36" s="137"/>
      <c r="GG36" s="137"/>
      <c r="GH36" s="137"/>
      <c r="GI36" s="137"/>
      <c r="GJ36" s="137"/>
      <c r="GK36" s="137"/>
      <c r="GL36" s="137"/>
      <c r="GM36" s="137"/>
      <c r="GN36" s="137"/>
      <c r="GO36" s="137"/>
      <c r="GP36" s="137"/>
      <c r="GQ36" s="137"/>
      <c r="GR36" s="137"/>
      <c r="GS36" s="137"/>
      <c r="GT36" s="137"/>
      <c r="GU36" s="137"/>
      <c r="GV36" s="137"/>
      <c r="GW36" s="137"/>
      <c r="GX36" s="137"/>
      <c r="GY36" s="137"/>
      <c r="GZ36" s="137"/>
      <c r="HA36" s="137"/>
      <c r="HB36" s="137"/>
      <c r="HC36" s="137"/>
      <c r="HD36" s="137"/>
      <c r="HE36" s="137"/>
      <c r="HF36" s="137"/>
      <c r="HG36" s="137"/>
      <c r="HH36" s="137"/>
      <c r="HI36" s="137"/>
      <c r="HJ36" s="137"/>
      <c r="HK36" s="137"/>
      <c r="HL36" s="137"/>
      <c r="HM36" s="137"/>
      <c r="HN36" s="137"/>
      <c r="HO36" s="137"/>
      <c r="HP36" s="137"/>
      <c r="HQ36" s="137"/>
      <c r="HR36" s="137"/>
      <c r="HS36" s="137"/>
      <c r="HT36" s="137"/>
      <c r="HU36" s="137"/>
      <c r="HV36" s="137"/>
      <c r="HW36" s="137"/>
      <c r="HX36" s="137"/>
      <c r="HY36" s="137"/>
      <c r="HZ36" s="137"/>
      <c r="IA36" s="137"/>
      <c r="IB36" s="137"/>
      <c r="IC36" s="137"/>
      <c r="ID36" s="137"/>
      <c r="IE36" s="137"/>
      <c r="IF36" s="137"/>
      <c r="IG36" s="137"/>
      <c r="IH36" s="137"/>
      <c r="II36" s="137"/>
      <c r="IJ36" s="137"/>
      <c r="IK36" s="137"/>
      <c r="IL36" s="137"/>
      <c r="IM36" s="137"/>
      <c r="IN36" s="137"/>
      <c r="IO36" s="137"/>
      <c r="IP36" s="137"/>
      <c r="IQ36" s="137"/>
      <c r="IR36" s="137"/>
      <c r="IS36" s="137"/>
      <c r="IT36" s="137"/>
      <c r="IU36" s="137"/>
      <c r="IV36" s="137"/>
      <c r="IW36" s="137"/>
      <c r="IX36" s="137"/>
      <c r="IY36" s="137"/>
      <c r="IZ36" s="137"/>
      <c r="JA36" s="137"/>
      <c r="JB36" s="137"/>
      <c r="JC36" s="137"/>
      <c r="JD36" s="137"/>
      <c r="JE36" s="137"/>
      <c r="JF36" s="137"/>
      <c r="JG36" s="137"/>
      <c r="JH36" s="137"/>
      <c r="JI36" s="137"/>
      <c r="JJ36" s="137"/>
      <c r="JK36" s="137"/>
      <c r="JL36" s="137"/>
      <c r="JM36" s="137"/>
      <c r="JN36" s="137"/>
      <c r="JO36" s="137"/>
      <c r="JP36" s="137"/>
      <c r="JQ36" s="137"/>
      <c r="JR36" s="137"/>
      <c r="JS36" s="137"/>
      <c r="JT36" s="137"/>
      <c r="JU36" s="137"/>
      <c r="JV36" s="137"/>
      <c r="JW36" s="137"/>
      <c r="JX36" s="137"/>
      <c r="JY36" s="137"/>
      <c r="JZ36" s="137"/>
      <c r="KA36" s="137"/>
      <c r="KB36" s="137"/>
      <c r="KC36" s="137"/>
      <c r="KD36" s="137"/>
      <c r="KE36" s="137"/>
      <c r="KF36" s="137"/>
      <c r="KG36" s="137"/>
      <c r="KH36" s="137"/>
      <c r="KI36" s="137"/>
      <c r="KJ36" s="137"/>
      <c r="KK36" s="137"/>
      <c r="KL36" s="137"/>
      <c r="KM36" s="137"/>
      <c r="KN36" s="137"/>
      <c r="KO36" s="137"/>
      <c r="KP36" s="137"/>
      <c r="KQ36" s="137"/>
      <c r="KR36" s="137"/>
      <c r="KS36" s="137"/>
      <c r="KT36" s="137"/>
      <c r="KU36" s="137"/>
      <c r="KV36" s="137"/>
      <c r="KW36" s="137"/>
      <c r="KX36" s="137"/>
      <c r="KY36" s="137"/>
      <c r="KZ36" s="137"/>
      <c r="LA36" s="137"/>
      <c r="LB36" s="137"/>
      <c r="LC36" s="137"/>
      <c r="LD36" s="137"/>
      <c r="LE36" s="137"/>
      <c r="LF36" s="137"/>
      <c r="LG36" s="137"/>
      <c r="LH36" s="137"/>
      <c r="LI36" s="137"/>
      <c r="LJ36" s="137"/>
      <c r="LK36" s="137"/>
      <c r="LL36" s="137"/>
      <c r="LM36" s="137"/>
      <c r="LN36" s="137"/>
      <c r="LO36" s="137"/>
      <c r="LP36" s="137"/>
      <c r="LQ36" s="137"/>
      <c r="LR36" s="137"/>
      <c r="LS36" s="137"/>
      <c r="LT36" s="137"/>
      <c r="LU36" s="137"/>
      <c r="LV36" s="137"/>
      <c r="LW36" s="137"/>
      <c r="LX36" s="137"/>
      <c r="LY36" s="137"/>
      <c r="LZ36" s="137"/>
      <c r="MA36" s="137"/>
      <c r="MB36" s="137"/>
      <c r="MC36" s="137"/>
      <c r="MD36" s="137"/>
      <c r="ME36" s="137"/>
      <c r="MF36" s="137"/>
      <c r="MG36" s="137"/>
      <c r="MH36" s="137"/>
      <c r="MI36" s="137"/>
      <c r="MJ36" s="137"/>
      <c r="MK36" s="137"/>
      <c r="ML36" s="137"/>
      <c r="MM36" s="137"/>
      <c r="MN36" s="137"/>
      <c r="MO36" s="137"/>
      <c r="MP36" s="137"/>
      <c r="MQ36" s="137"/>
      <c r="MR36" s="137"/>
      <c r="MS36" s="137"/>
      <c r="MT36" s="137"/>
      <c r="MU36" s="137"/>
      <c r="MV36" s="137"/>
      <c r="MW36" s="137"/>
      <c r="MX36" s="137"/>
      <c r="MY36" s="137"/>
      <c r="MZ36" s="137"/>
      <c r="NA36" s="137"/>
      <c r="NB36" s="137"/>
      <c r="NC36" s="137"/>
      <c r="ND36" s="137"/>
      <c r="NE36" s="137"/>
      <c r="NF36" s="137"/>
      <c r="NG36" s="137"/>
      <c r="NH36" s="137"/>
      <c r="NI36" s="137"/>
      <c r="NJ36" s="137"/>
      <c r="NK36" s="137"/>
      <c r="NL36" s="137"/>
      <c r="NM36" s="137"/>
      <c r="NN36" s="137"/>
      <c r="NO36" s="137"/>
      <c r="NP36" s="137"/>
      <c r="NQ36" s="137"/>
      <c r="NR36" s="137"/>
      <c r="NS36" s="137"/>
      <c r="NT36" s="137"/>
      <c r="NU36" s="137"/>
      <c r="NV36" s="137"/>
      <c r="NW36" s="137"/>
      <c r="NX36" s="137"/>
      <c r="NY36" s="137"/>
      <c r="NZ36" s="137"/>
      <c r="OA36" s="137"/>
      <c r="OB36" s="137"/>
      <c r="OC36" s="137"/>
      <c r="OD36" s="137"/>
      <c r="OE36" s="137"/>
      <c r="OF36" s="137"/>
      <c r="OG36" s="137"/>
      <c r="OH36" s="137"/>
      <c r="OI36" s="137"/>
      <c r="OJ36" s="137"/>
      <c r="OK36" s="137"/>
      <c r="OL36" s="137"/>
      <c r="OM36" s="137"/>
      <c r="ON36" s="137"/>
      <c r="OO36" s="137"/>
      <c r="OP36" s="137"/>
      <c r="OQ36" s="137"/>
      <c r="OR36" s="137"/>
      <c r="OS36" s="137"/>
      <c r="OT36" s="137"/>
      <c r="OU36" s="137"/>
      <c r="OV36" s="137"/>
      <c r="OW36" s="137"/>
      <c r="OX36" s="137"/>
      <c r="OY36" s="137"/>
      <c r="OZ36" s="137"/>
      <c r="PA36" s="137"/>
      <c r="PB36" s="137"/>
      <c r="PC36" s="137"/>
      <c r="PD36" s="137"/>
      <c r="PE36" s="137"/>
      <c r="PF36" s="137"/>
      <c r="PG36" s="137"/>
      <c r="PH36" s="137"/>
      <c r="PI36" s="137"/>
      <c r="PJ36" s="137"/>
      <c r="PK36" s="137"/>
      <c r="PL36" s="137"/>
      <c r="PM36" s="137"/>
      <c r="PN36" s="137"/>
      <c r="PO36" s="137"/>
      <c r="PP36" s="137"/>
      <c r="PQ36" s="137"/>
      <c r="PR36" s="137"/>
      <c r="PS36" s="137"/>
      <c r="PT36" s="137"/>
      <c r="PU36" s="137"/>
      <c r="PV36" s="137"/>
      <c r="PW36" s="137"/>
      <c r="PX36" s="137"/>
      <c r="PY36" s="137"/>
      <c r="PZ36" s="137"/>
      <c r="QA36" s="137"/>
      <c r="QB36" s="137"/>
      <c r="QC36" s="137"/>
      <c r="QD36" s="137"/>
      <c r="QE36" s="137"/>
      <c r="QF36" s="137"/>
      <c r="QG36" s="137"/>
      <c r="QH36" s="137"/>
      <c r="QI36" s="137"/>
      <c r="QJ36" s="137"/>
      <c r="QK36" s="137"/>
      <c r="QL36" s="137"/>
      <c r="QM36" s="137"/>
      <c r="QN36" s="137"/>
      <c r="QO36" s="137"/>
      <c r="QP36" s="137"/>
      <c r="QQ36" s="137"/>
      <c r="QR36" s="137"/>
      <c r="QS36" s="137"/>
      <c r="QT36" s="137"/>
      <c r="QU36" s="137"/>
      <c r="QV36" s="137"/>
      <c r="QW36" s="137"/>
      <c r="QX36" s="137"/>
      <c r="QY36" s="137"/>
      <c r="QZ36" s="137"/>
      <c r="RA36" s="137"/>
      <c r="RB36" s="137"/>
      <c r="RC36" s="137"/>
      <c r="RD36" s="137"/>
      <c r="RE36" s="137"/>
      <c r="RF36" s="137"/>
      <c r="RG36" s="137"/>
      <c r="RH36" s="137"/>
      <c r="RI36" s="137"/>
      <c r="RJ36" s="137"/>
      <c r="RK36" s="137"/>
      <c r="RL36" s="137"/>
      <c r="RM36" s="137"/>
      <c r="RN36" s="137"/>
      <c r="RO36" s="137"/>
      <c r="RP36" s="137"/>
      <c r="RQ36" s="137"/>
      <c r="RR36" s="137"/>
      <c r="RS36" s="137"/>
      <c r="RT36" s="137"/>
      <c r="RU36" s="137"/>
      <c r="RV36" s="137"/>
      <c r="RW36" s="137"/>
      <c r="RX36" s="137"/>
      <c r="RY36" s="137"/>
      <c r="RZ36" s="137"/>
      <c r="SA36" s="137"/>
      <c r="SB36" s="137"/>
      <c r="SC36" s="137"/>
      <c r="SD36" s="137"/>
      <c r="SE36" s="137"/>
      <c r="SF36" s="137"/>
      <c r="SG36" s="137"/>
      <c r="SH36" s="137"/>
      <c r="SI36" s="137"/>
      <c r="SJ36" s="137"/>
      <c r="SK36" s="137"/>
      <c r="SL36" s="137"/>
      <c r="SM36" s="137"/>
      <c r="SN36" s="137"/>
      <c r="SO36" s="137"/>
      <c r="SP36" s="137"/>
      <c r="SQ36" s="137"/>
      <c r="SR36" s="137"/>
      <c r="SS36" s="137"/>
      <c r="ST36" s="137"/>
      <c r="SU36" s="137"/>
      <c r="SV36" s="137"/>
      <c r="SW36" s="137"/>
      <c r="SX36" s="137"/>
      <c r="SY36" s="137"/>
      <c r="SZ36" s="137"/>
      <c r="TA36" s="137"/>
      <c r="TB36" s="137"/>
      <c r="TC36" s="137"/>
      <c r="TD36" s="137"/>
      <c r="TE36" s="137"/>
      <c r="TF36" s="137"/>
      <c r="TG36" s="137"/>
      <c r="TH36" s="137"/>
      <c r="TI36" s="137"/>
      <c r="TJ36" s="137"/>
      <c r="TK36" s="137"/>
      <c r="TL36" s="137"/>
      <c r="TM36" s="137"/>
      <c r="TN36" s="137"/>
      <c r="TO36" s="137"/>
      <c r="TP36" s="137"/>
      <c r="TQ36" s="137"/>
      <c r="TR36" s="137"/>
      <c r="TS36" s="137"/>
      <c r="TT36" s="137"/>
      <c r="TU36" s="137"/>
      <c r="TV36" s="137"/>
      <c r="TW36" s="137"/>
      <c r="TX36" s="137"/>
      <c r="TY36" s="137"/>
      <c r="TZ36" s="137"/>
      <c r="UA36" s="137"/>
      <c r="UB36" s="137"/>
      <c r="UC36" s="137"/>
      <c r="UD36" s="137"/>
      <c r="UE36" s="137"/>
      <c r="UF36" s="137"/>
      <c r="UG36" s="137"/>
      <c r="UH36" s="137"/>
      <c r="UI36" s="137"/>
      <c r="UJ36" s="137"/>
      <c r="UK36" s="137"/>
      <c r="UL36" s="137"/>
      <c r="UM36" s="137"/>
      <c r="UN36" s="137"/>
      <c r="UO36" s="137"/>
      <c r="UP36" s="137"/>
      <c r="UQ36" s="137"/>
      <c r="UR36" s="137"/>
      <c r="US36" s="137"/>
      <c r="UT36" s="137"/>
      <c r="UU36" s="137"/>
      <c r="UV36" s="137"/>
      <c r="UW36" s="137"/>
      <c r="UX36" s="137"/>
      <c r="UY36" s="137"/>
      <c r="UZ36" s="137"/>
      <c r="VA36" s="137"/>
      <c r="VB36" s="137"/>
      <c r="VC36" s="137"/>
      <c r="VD36" s="137"/>
      <c r="VE36" s="137"/>
      <c r="VF36" s="137"/>
      <c r="VG36" s="137"/>
      <c r="VH36" s="137"/>
      <c r="VI36" s="137"/>
      <c r="VJ36" s="137"/>
      <c r="VK36" s="137"/>
      <c r="VL36" s="137"/>
      <c r="VM36" s="137"/>
      <c r="VN36" s="137"/>
      <c r="VO36" s="137"/>
      <c r="VP36" s="137"/>
      <c r="VQ36" s="137"/>
      <c r="VR36" s="137"/>
      <c r="VS36" s="137"/>
      <c r="VT36" s="137"/>
      <c r="VU36" s="137"/>
      <c r="VV36" s="137"/>
      <c r="VW36" s="137"/>
      <c r="VX36" s="137"/>
      <c r="VY36" s="137"/>
      <c r="VZ36" s="137"/>
      <c r="WA36" s="137"/>
      <c r="WB36" s="137"/>
      <c r="WC36" s="137"/>
      <c r="WD36" s="137"/>
      <c r="WE36" s="137"/>
      <c r="WF36" s="137"/>
      <c r="WG36" s="137"/>
      <c r="WH36" s="137"/>
      <c r="WI36" s="137"/>
      <c r="WJ36" s="137"/>
      <c r="WK36" s="137"/>
      <c r="WL36" s="137"/>
      <c r="WM36" s="137"/>
      <c r="WN36" s="137"/>
      <c r="WO36" s="137"/>
      <c r="WP36" s="137"/>
      <c r="WQ36" s="137"/>
      <c r="WR36" s="137"/>
      <c r="WS36" s="137"/>
      <c r="WT36" s="137"/>
      <c r="WU36" s="137"/>
      <c r="WV36" s="137"/>
      <c r="WW36" s="137"/>
      <c r="WX36" s="137"/>
      <c r="WY36" s="137"/>
      <c r="WZ36" s="137"/>
      <c r="XA36" s="137"/>
      <c r="XB36" s="137"/>
      <c r="XC36" s="137"/>
      <c r="XD36" s="137"/>
      <c r="XE36" s="137"/>
      <c r="XF36" s="137"/>
      <c r="XG36" s="137"/>
      <c r="XH36" s="137"/>
      <c r="XI36" s="137"/>
      <c r="XJ36" s="137"/>
      <c r="XK36" s="137"/>
      <c r="XL36" s="137"/>
      <c r="XM36" s="137"/>
      <c r="XN36" s="137"/>
      <c r="XO36" s="137"/>
      <c r="XP36" s="137"/>
      <c r="XQ36" s="137"/>
      <c r="XR36" s="137"/>
      <c r="XS36" s="137"/>
      <c r="XT36" s="137"/>
      <c r="XU36" s="137"/>
      <c r="XV36" s="137"/>
      <c r="XW36" s="137"/>
      <c r="XX36" s="137"/>
      <c r="XY36" s="137"/>
      <c r="XZ36" s="137"/>
      <c r="YA36" s="137"/>
      <c r="YB36" s="137"/>
      <c r="YC36" s="137"/>
      <c r="YD36" s="137"/>
      <c r="YE36" s="137"/>
      <c r="YF36" s="137"/>
      <c r="YG36" s="137"/>
      <c r="YH36" s="137"/>
      <c r="YI36" s="137"/>
      <c r="YJ36" s="137"/>
      <c r="YK36" s="137"/>
      <c r="YL36" s="137"/>
      <c r="YM36" s="137"/>
      <c r="YN36" s="137"/>
      <c r="YO36" s="137"/>
      <c r="YP36" s="137"/>
      <c r="YQ36" s="137"/>
      <c r="YR36" s="137"/>
      <c r="YS36" s="137"/>
      <c r="YT36" s="137"/>
      <c r="YU36" s="137"/>
      <c r="YV36" s="137"/>
      <c r="YW36" s="137"/>
      <c r="YX36" s="137"/>
      <c r="YY36" s="137"/>
      <c r="YZ36" s="137"/>
      <c r="ZA36" s="137"/>
      <c r="ZB36" s="137"/>
      <c r="ZC36" s="137"/>
      <c r="ZD36" s="137"/>
      <c r="ZE36" s="137"/>
      <c r="ZF36" s="137"/>
      <c r="ZG36" s="137"/>
      <c r="ZH36" s="137"/>
      <c r="ZI36" s="137"/>
      <c r="ZJ36" s="137"/>
      <c r="ZK36" s="137"/>
      <c r="ZL36" s="137"/>
      <c r="ZM36" s="137"/>
      <c r="ZN36" s="137"/>
      <c r="ZO36" s="137"/>
      <c r="ZP36" s="137"/>
      <c r="ZQ36" s="137"/>
      <c r="ZR36" s="137"/>
      <c r="ZS36" s="137"/>
      <c r="ZT36" s="137"/>
      <c r="ZU36" s="137"/>
      <c r="ZV36" s="137"/>
      <c r="ZW36" s="137"/>
      <c r="ZX36" s="137"/>
      <c r="ZY36" s="137"/>
      <c r="ZZ36" s="137"/>
      <c r="AAA36" s="137"/>
      <c r="AAB36" s="137"/>
      <c r="AAC36" s="137"/>
      <c r="AAD36" s="137"/>
      <c r="AAE36" s="137"/>
      <c r="AAF36" s="137"/>
      <c r="AAG36" s="137"/>
      <c r="AAH36" s="137"/>
      <c r="AAI36" s="137"/>
      <c r="AAJ36" s="137"/>
      <c r="AAK36" s="137"/>
      <c r="AAL36" s="137"/>
      <c r="AAM36" s="137"/>
      <c r="AAN36" s="137"/>
      <c r="AAO36" s="137"/>
      <c r="AAP36" s="137"/>
      <c r="AAQ36" s="137"/>
      <c r="AAR36" s="137"/>
      <c r="AAS36" s="137"/>
      <c r="AAT36" s="137"/>
      <c r="AAU36" s="137"/>
      <c r="AAV36" s="137"/>
      <c r="AAW36" s="137"/>
      <c r="AAX36" s="137"/>
      <c r="AAY36" s="137"/>
      <c r="AAZ36" s="137"/>
      <c r="ABA36" s="137"/>
      <c r="ABB36" s="137"/>
      <c r="ABC36" s="137"/>
      <c r="ABD36" s="137"/>
      <c r="ABE36" s="137"/>
      <c r="ABF36" s="137"/>
      <c r="ABG36" s="137"/>
      <c r="ABH36" s="137"/>
      <c r="ABI36" s="137"/>
      <c r="ABJ36" s="137"/>
      <c r="ABK36" s="137"/>
      <c r="ABL36" s="137"/>
      <c r="ABM36" s="137"/>
      <c r="ABN36" s="137"/>
      <c r="ABO36" s="137"/>
      <c r="ABP36" s="137"/>
      <c r="ABQ36" s="137"/>
      <c r="ABR36" s="137"/>
      <c r="ABS36" s="137"/>
      <c r="ABT36" s="137"/>
      <c r="ABU36" s="137"/>
      <c r="ABV36" s="137"/>
      <c r="ABW36" s="137"/>
      <c r="ABX36" s="137"/>
      <c r="ABY36" s="137"/>
      <c r="ABZ36" s="137"/>
      <c r="ACA36" s="137"/>
      <c r="ACB36" s="137"/>
      <c r="ACC36" s="137"/>
      <c r="ACD36" s="137"/>
      <c r="ACE36" s="137"/>
      <c r="ACF36" s="137"/>
      <c r="ACG36" s="137"/>
      <c r="ACH36" s="137"/>
      <c r="ACI36" s="137"/>
      <c r="ACJ36" s="137"/>
      <c r="ACK36" s="137"/>
      <c r="ACL36" s="137"/>
      <c r="ACM36" s="137"/>
      <c r="ACN36" s="137"/>
      <c r="ACO36" s="137"/>
      <c r="ACP36" s="137"/>
      <c r="ACQ36" s="137"/>
      <c r="ACR36" s="137"/>
      <c r="ACS36" s="137"/>
      <c r="ACT36" s="137"/>
      <c r="ACU36" s="137"/>
      <c r="ACV36" s="137"/>
      <c r="ACW36" s="137"/>
      <c r="ACX36" s="137"/>
      <c r="ACY36" s="137"/>
      <c r="ACZ36" s="137"/>
      <c r="ADA36" s="137"/>
      <c r="ADB36" s="137"/>
      <c r="ADC36" s="137"/>
      <c r="ADD36" s="137"/>
      <c r="ADE36" s="137"/>
      <c r="ADF36" s="137"/>
      <c r="ADG36" s="137"/>
      <c r="ADH36" s="137"/>
      <c r="ADI36" s="137"/>
      <c r="ADJ36" s="137"/>
      <c r="ADK36" s="137"/>
      <c r="ADL36" s="137"/>
      <c r="ADM36" s="137"/>
      <c r="ADN36" s="137"/>
      <c r="ADO36" s="137"/>
      <c r="ADP36" s="137"/>
      <c r="ADQ36" s="137"/>
      <c r="ADR36" s="137"/>
      <c r="ADS36" s="137"/>
      <c r="ADT36" s="137"/>
      <c r="ADU36" s="137"/>
      <c r="ADV36" s="137"/>
      <c r="ADW36" s="137"/>
      <c r="ADX36" s="137"/>
      <c r="ADY36" s="137"/>
      <c r="ADZ36" s="137"/>
      <c r="AEA36" s="137"/>
      <c r="AEB36" s="137"/>
      <c r="AEC36" s="137"/>
      <c r="AED36" s="137"/>
      <c r="AEE36" s="137"/>
      <c r="AEF36" s="137"/>
      <c r="AEG36" s="137"/>
      <c r="AEH36" s="137"/>
      <c r="AEI36" s="137"/>
      <c r="AEJ36" s="137"/>
      <c r="AEK36" s="137"/>
      <c r="AEL36" s="137"/>
      <c r="AEM36" s="137"/>
      <c r="AEN36" s="137"/>
      <c r="AEO36" s="137"/>
      <c r="AEP36" s="137"/>
      <c r="AEQ36" s="137"/>
      <c r="AER36" s="137"/>
      <c r="AES36" s="137"/>
      <c r="AET36" s="137"/>
      <c r="AEU36" s="137"/>
      <c r="AEV36" s="137"/>
      <c r="AEW36" s="137"/>
      <c r="AEX36" s="137"/>
      <c r="AEY36" s="137"/>
      <c r="AEZ36" s="137"/>
      <c r="AFA36" s="137"/>
      <c r="AFB36" s="137"/>
      <c r="AFC36" s="137"/>
      <c r="AFD36" s="137"/>
      <c r="AFE36" s="137"/>
      <c r="AFF36" s="137"/>
      <c r="AFG36" s="137"/>
      <c r="AFH36" s="137"/>
      <c r="AFI36" s="137"/>
      <c r="AFJ36" s="137"/>
      <c r="AFK36" s="137"/>
      <c r="AFL36" s="137"/>
      <c r="AFM36" s="137"/>
      <c r="AFN36" s="137"/>
      <c r="AFO36" s="137"/>
      <c r="AFP36" s="137"/>
      <c r="AFQ36" s="137"/>
      <c r="AFR36" s="137"/>
      <c r="AFS36" s="137"/>
      <c r="AFT36" s="137"/>
      <c r="AFU36" s="137"/>
      <c r="AFV36" s="137"/>
      <c r="AFW36" s="137"/>
      <c r="AFX36" s="137"/>
      <c r="AFY36" s="137"/>
      <c r="AFZ36" s="137"/>
      <c r="AGA36" s="137"/>
      <c r="AGB36" s="137"/>
      <c r="AGC36" s="137"/>
      <c r="AGD36" s="137"/>
      <c r="AGE36" s="137"/>
      <c r="AGF36" s="137"/>
      <c r="AGG36" s="137"/>
      <c r="AGH36" s="137"/>
      <c r="AGI36" s="137"/>
      <c r="AGJ36" s="137"/>
      <c r="AGK36" s="137"/>
      <c r="AGL36" s="137"/>
      <c r="AGM36" s="137"/>
      <c r="AGN36" s="137"/>
      <c r="AGO36" s="137"/>
      <c r="AGP36" s="137"/>
      <c r="AGQ36" s="137"/>
      <c r="AGR36" s="137"/>
      <c r="AGS36" s="137"/>
      <c r="AGT36" s="137"/>
      <c r="AGU36" s="137"/>
      <c r="AGV36" s="137"/>
      <c r="AGW36" s="137"/>
      <c r="AGX36" s="137"/>
      <c r="AGY36" s="137"/>
      <c r="AGZ36" s="137"/>
      <c r="AHA36" s="137"/>
      <c r="AHB36" s="137"/>
      <c r="AHC36" s="137"/>
      <c r="AHD36" s="137"/>
      <c r="AHE36" s="137"/>
      <c r="AHF36" s="137"/>
      <c r="AHG36" s="137"/>
      <c r="AHH36" s="137"/>
      <c r="AHI36" s="137"/>
      <c r="AHJ36" s="137"/>
      <c r="AHK36" s="137"/>
      <c r="AHL36" s="137"/>
      <c r="AHM36" s="137"/>
      <c r="AHN36" s="137"/>
      <c r="AHO36" s="137"/>
      <c r="AHP36" s="137"/>
      <c r="AHQ36" s="137"/>
      <c r="AHR36" s="137"/>
      <c r="AHS36" s="137"/>
      <c r="AHT36" s="137"/>
      <c r="AHU36" s="137"/>
      <c r="AHV36" s="137"/>
      <c r="AHW36" s="137"/>
      <c r="AHX36" s="137"/>
      <c r="AHY36" s="137"/>
      <c r="AHZ36" s="137"/>
      <c r="AIA36" s="137"/>
      <c r="AIB36" s="137"/>
      <c r="AIC36" s="137"/>
      <c r="AID36" s="137"/>
      <c r="AIE36" s="137"/>
      <c r="AIF36" s="137"/>
      <c r="AIG36" s="137"/>
      <c r="AIH36" s="137"/>
      <c r="AII36" s="137"/>
      <c r="AIJ36" s="137"/>
      <c r="AIK36" s="137"/>
      <c r="AIL36" s="137"/>
      <c r="AIM36" s="137"/>
      <c r="AIN36" s="137"/>
      <c r="AIO36" s="137"/>
      <c r="AIP36" s="137"/>
      <c r="AIQ36" s="137"/>
      <c r="AIR36" s="137"/>
      <c r="AIS36" s="137"/>
      <c r="AIT36" s="137"/>
      <c r="AIU36" s="137"/>
      <c r="AIV36" s="137"/>
      <c r="AIW36" s="137"/>
      <c r="AIX36" s="137"/>
      <c r="AIY36" s="137"/>
      <c r="AIZ36" s="137"/>
      <c r="AJA36" s="137"/>
      <c r="AJB36" s="137"/>
      <c r="AJC36" s="137"/>
      <c r="AJD36" s="137"/>
      <c r="AJE36" s="137"/>
      <c r="AJF36" s="137"/>
      <c r="AJG36" s="137"/>
      <c r="AJH36" s="137"/>
      <c r="AJI36" s="137"/>
      <c r="AJJ36" s="137"/>
      <c r="AJK36" s="137"/>
      <c r="AJL36" s="137"/>
      <c r="AJM36" s="137"/>
      <c r="AJN36" s="137"/>
      <c r="AJO36" s="137"/>
      <c r="AJP36" s="137"/>
      <c r="AJQ36" s="137"/>
      <c r="AJR36" s="137"/>
      <c r="AJS36" s="137"/>
      <c r="AJT36" s="137"/>
      <c r="AJU36" s="137"/>
      <c r="AJV36" s="137"/>
      <c r="AJW36" s="137"/>
      <c r="AJX36" s="137"/>
      <c r="AJY36" s="137"/>
      <c r="AJZ36" s="137"/>
      <c r="AKA36" s="137"/>
      <c r="AKB36" s="137"/>
      <c r="AKC36" s="137"/>
      <c r="AKD36" s="137"/>
      <c r="AKE36" s="137"/>
      <c r="AKF36" s="137"/>
      <c r="AKG36" s="137"/>
      <c r="AKH36" s="137"/>
      <c r="AKI36" s="137"/>
      <c r="AKJ36" s="137"/>
      <c r="AKK36" s="137"/>
      <c r="AKL36" s="137"/>
      <c r="AKM36" s="137"/>
      <c r="AKN36" s="137"/>
      <c r="AKO36" s="137"/>
      <c r="AKP36" s="137"/>
      <c r="AKQ36" s="137"/>
      <c r="AKR36" s="137"/>
      <c r="AKS36" s="137"/>
      <c r="AKT36" s="137"/>
      <c r="AKU36" s="137"/>
      <c r="AKV36" s="137"/>
      <c r="AKW36" s="137"/>
      <c r="AKX36" s="137"/>
      <c r="AKY36" s="137"/>
      <c r="AKZ36" s="137"/>
      <c r="ALA36" s="137"/>
      <c r="ALB36" s="137"/>
      <c r="ALC36" s="137"/>
      <c r="ALD36" s="137"/>
      <c r="ALE36" s="137"/>
      <c r="ALF36" s="137"/>
      <c r="ALG36" s="137"/>
      <c r="ALH36" s="137"/>
      <c r="ALI36" s="137"/>
      <c r="ALJ36" s="137"/>
      <c r="ALK36" s="137"/>
      <c r="ALL36" s="137"/>
      <c r="ALM36" s="137"/>
      <c r="ALN36" s="137"/>
      <c r="ALO36" s="137"/>
      <c r="ALP36" s="137"/>
      <c r="ALQ36" s="137"/>
      <c r="ALR36" s="137"/>
      <c r="ALS36" s="137"/>
      <c r="ALT36" s="137"/>
      <c r="ALU36" s="137"/>
      <c r="ALV36" s="137"/>
      <c r="ALW36" s="137"/>
      <c r="ALX36" s="137"/>
      <c r="ALY36" s="137"/>
      <c r="ALZ36" s="137"/>
      <c r="AMA36" s="137"/>
      <c r="AMB36" s="137"/>
      <c r="AMC36" s="137"/>
      <c r="AMD36" s="137"/>
      <c r="AME36" s="137"/>
      <c r="AMF36" s="137"/>
      <c r="AMG36" s="137"/>
      <c r="AMH36" s="137"/>
      <c r="AMI36" s="137"/>
      <c r="AMJ36" s="137"/>
      <c r="AMK36" s="137"/>
      <c r="AML36" s="137"/>
    </row>
    <row r="37" spans="1:1026" s="230" customFormat="1" x14ac:dyDescent="0.25">
      <c r="A37" s="523">
        <v>44090</v>
      </c>
      <c r="B37" s="185" t="s">
        <v>228</v>
      </c>
      <c r="C37" s="524">
        <v>3675</v>
      </c>
      <c r="D37" s="525"/>
      <c r="E37" s="526">
        <v>549</v>
      </c>
      <c r="F37" s="285">
        <v>44091</v>
      </c>
      <c r="G37" s="286"/>
      <c r="H37" s="287"/>
      <c r="I37" s="288"/>
      <c r="J37" s="288"/>
      <c r="K37" s="185"/>
      <c r="L37" s="289">
        <v>549</v>
      </c>
      <c r="M37" s="134"/>
      <c r="N37" s="131"/>
      <c r="O37" s="131">
        <v>457.5</v>
      </c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570"/>
      <c r="AA37" s="135">
        <v>91.5</v>
      </c>
      <c r="AB37" s="137"/>
      <c r="AC37" s="137"/>
      <c r="AD37" s="198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/>
      <c r="CR37" s="137"/>
      <c r="CS37" s="137"/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7"/>
      <c r="DF37" s="137"/>
      <c r="DG37" s="137"/>
      <c r="DH37" s="137"/>
      <c r="DI37" s="137"/>
      <c r="DJ37" s="137"/>
      <c r="DK37" s="137"/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V37" s="137"/>
      <c r="DW37" s="137"/>
      <c r="DX37" s="137"/>
      <c r="DY37" s="137"/>
      <c r="DZ37" s="137"/>
      <c r="EA37" s="137"/>
      <c r="EB37" s="137"/>
      <c r="EC37" s="137"/>
      <c r="ED37" s="137"/>
      <c r="EE37" s="137"/>
      <c r="EF37" s="137"/>
      <c r="EG37" s="137"/>
      <c r="EH37" s="137"/>
      <c r="EI37" s="137"/>
      <c r="EJ37" s="137"/>
      <c r="EK37" s="137"/>
      <c r="EL37" s="137"/>
      <c r="EM37" s="137"/>
      <c r="EN37" s="137"/>
      <c r="EO37" s="137"/>
      <c r="EP37" s="137"/>
      <c r="EQ37" s="137"/>
      <c r="ER37" s="137"/>
      <c r="ES37" s="137"/>
      <c r="ET37" s="137"/>
      <c r="EU37" s="137"/>
      <c r="EV37" s="137"/>
      <c r="EW37" s="137"/>
      <c r="EX37" s="137"/>
      <c r="EY37" s="137"/>
      <c r="EZ37" s="137"/>
      <c r="FA37" s="137"/>
      <c r="FB37" s="137"/>
      <c r="FC37" s="137"/>
      <c r="FD37" s="137"/>
      <c r="FE37" s="137"/>
      <c r="FF37" s="137"/>
      <c r="FG37" s="137"/>
      <c r="FH37" s="137"/>
      <c r="FI37" s="137"/>
      <c r="FJ37" s="137"/>
      <c r="FK37" s="137"/>
      <c r="FL37" s="137"/>
      <c r="FM37" s="137"/>
      <c r="FN37" s="137"/>
      <c r="FO37" s="137"/>
      <c r="FP37" s="137"/>
      <c r="FQ37" s="137"/>
      <c r="FR37" s="137"/>
      <c r="FS37" s="137"/>
      <c r="FT37" s="137"/>
      <c r="FU37" s="137"/>
      <c r="FV37" s="137"/>
      <c r="FW37" s="137"/>
      <c r="FX37" s="137"/>
      <c r="FY37" s="137"/>
      <c r="FZ37" s="137"/>
      <c r="GA37" s="137"/>
      <c r="GB37" s="137"/>
      <c r="GC37" s="137"/>
      <c r="GD37" s="137"/>
      <c r="GE37" s="137"/>
      <c r="GF37" s="137"/>
      <c r="GG37" s="137"/>
      <c r="GH37" s="137"/>
      <c r="GI37" s="137"/>
      <c r="GJ37" s="137"/>
      <c r="GK37" s="137"/>
      <c r="GL37" s="137"/>
      <c r="GM37" s="137"/>
      <c r="GN37" s="137"/>
      <c r="GO37" s="137"/>
      <c r="GP37" s="137"/>
      <c r="GQ37" s="137"/>
      <c r="GR37" s="137"/>
      <c r="GS37" s="137"/>
      <c r="GT37" s="137"/>
      <c r="GU37" s="137"/>
      <c r="GV37" s="137"/>
      <c r="GW37" s="137"/>
      <c r="GX37" s="137"/>
      <c r="GY37" s="137"/>
      <c r="GZ37" s="137"/>
      <c r="HA37" s="137"/>
      <c r="HB37" s="137"/>
      <c r="HC37" s="137"/>
      <c r="HD37" s="137"/>
      <c r="HE37" s="137"/>
      <c r="HF37" s="137"/>
      <c r="HG37" s="137"/>
      <c r="HH37" s="137"/>
      <c r="HI37" s="137"/>
      <c r="HJ37" s="137"/>
      <c r="HK37" s="137"/>
      <c r="HL37" s="137"/>
      <c r="HM37" s="137"/>
      <c r="HN37" s="137"/>
      <c r="HO37" s="137"/>
      <c r="HP37" s="137"/>
      <c r="HQ37" s="137"/>
      <c r="HR37" s="137"/>
      <c r="HS37" s="137"/>
      <c r="HT37" s="137"/>
      <c r="HU37" s="137"/>
      <c r="HV37" s="137"/>
      <c r="HW37" s="137"/>
      <c r="HX37" s="137"/>
      <c r="HY37" s="137"/>
      <c r="HZ37" s="137"/>
      <c r="IA37" s="137"/>
      <c r="IB37" s="137"/>
      <c r="IC37" s="137"/>
      <c r="ID37" s="137"/>
      <c r="IE37" s="137"/>
      <c r="IF37" s="137"/>
      <c r="IG37" s="137"/>
      <c r="IH37" s="137"/>
      <c r="II37" s="137"/>
      <c r="IJ37" s="137"/>
      <c r="IK37" s="137"/>
      <c r="IL37" s="137"/>
      <c r="IM37" s="137"/>
      <c r="IN37" s="137"/>
      <c r="IO37" s="137"/>
      <c r="IP37" s="137"/>
      <c r="IQ37" s="137"/>
      <c r="IR37" s="137"/>
      <c r="IS37" s="137"/>
      <c r="IT37" s="137"/>
      <c r="IU37" s="137"/>
      <c r="IV37" s="137"/>
      <c r="IW37" s="137"/>
      <c r="IX37" s="137"/>
      <c r="IY37" s="137"/>
      <c r="IZ37" s="137"/>
      <c r="JA37" s="137"/>
      <c r="JB37" s="137"/>
      <c r="JC37" s="137"/>
      <c r="JD37" s="137"/>
      <c r="JE37" s="137"/>
      <c r="JF37" s="137"/>
      <c r="JG37" s="137"/>
      <c r="JH37" s="137"/>
      <c r="JI37" s="137"/>
      <c r="JJ37" s="137"/>
      <c r="JK37" s="137"/>
      <c r="JL37" s="137"/>
      <c r="JM37" s="137"/>
      <c r="JN37" s="137"/>
      <c r="JO37" s="137"/>
      <c r="JP37" s="137"/>
      <c r="JQ37" s="137"/>
      <c r="JR37" s="137"/>
      <c r="JS37" s="137"/>
      <c r="JT37" s="137"/>
      <c r="JU37" s="137"/>
      <c r="JV37" s="137"/>
      <c r="JW37" s="137"/>
      <c r="JX37" s="137"/>
      <c r="JY37" s="137"/>
      <c r="JZ37" s="137"/>
      <c r="KA37" s="137"/>
      <c r="KB37" s="137"/>
      <c r="KC37" s="137"/>
      <c r="KD37" s="137"/>
      <c r="KE37" s="137"/>
      <c r="KF37" s="137"/>
      <c r="KG37" s="137"/>
      <c r="KH37" s="137"/>
      <c r="KI37" s="137"/>
      <c r="KJ37" s="137"/>
      <c r="KK37" s="137"/>
      <c r="KL37" s="137"/>
      <c r="KM37" s="137"/>
      <c r="KN37" s="137"/>
      <c r="KO37" s="137"/>
      <c r="KP37" s="137"/>
      <c r="KQ37" s="137"/>
      <c r="KR37" s="137"/>
      <c r="KS37" s="137"/>
      <c r="KT37" s="137"/>
      <c r="KU37" s="137"/>
      <c r="KV37" s="137"/>
      <c r="KW37" s="137"/>
      <c r="KX37" s="137"/>
      <c r="KY37" s="137"/>
      <c r="KZ37" s="137"/>
      <c r="LA37" s="137"/>
      <c r="LB37" s="137"/>
      <c r="LC37" s="137"/>
      <c r="LD37" s="137"/>
      <c r="LE37" s="137"/>
      <c r="LF37" s="137"/>
      <c r="LG37" s="137"/>
      <c r="LH37" s="137"/>
      <c r="LI37" s="137"/>
      <c r="LJ37" s="137"/>
      <c r="LK37" s="137"/>
      <c r="LL37" s="137"/>
      <c r="LM37" s="137"/>
      <c r="LN37" s="137"/>
      <c r="LO37" s="137"/>
      <c r="LP37" s="137"/>
      <c r="LQ37" s="137"/>
      <c r="LR37" s="137"/>
      <c r="LS37" s="137"/>
      <c r="LT37" s="137"/>
      <c r="LU37" s="137"/>
      <c r="LV37" s="137"/>
      <c r="LW37" s="137"/>
      <c r="LX37" s="137"/>
      <c r="LY37" s="137"/>
      <c r="LZ37" s="137"/>
      <c r="MA37" s="137"/>
      <c r="MB37" s="137"/>
      <c r="MC37" s="137"/>
      <c r="MD37" s="137"/>
      <c r="ME37" s="137"/>
      <c r="MF37" s="137"/>
      <c r="MG37" s="137"/>
      <c r="MH37" s="137"/>
      <c r="MI37" s="137"/>
      <c r="MJ37" s="137"/>
      <c r="MK37" s="137"/>
      <c r="ML37" s="137"/>
      <c r="MM37" s="137"/>
      <c r="MN37" s="137"/>
      <c r="MO37" s="137"/>
      <c r="MP37" s="137"/>
      <c r="MQ37" s="137"/>
      <c r="MR37" s="137"/>
      <c r="MS37" s="137"/>
      <c r="MT37" s="137"/>
      <c r="MU37" s="137"/>
      <c r="MV37" s="137"/>
      <c r="MW37" s="137"/>
      <c r="MX37" s="137"/>
      <c r="MY37" s="137"/>
      <c r="MZ37" s="137"/>
      <c r="NA37" s="137"/>
      <c r="NB37" s="137"/>
      <c r="NC37" s="137"/>
      <c r="ND37" s="137"/>
      <c r="NE37" s="137"/>
      <c r="NF37" s="137"/>
      <c r="NG37" s="137"/>
      <c r="NH37" s="137"/>
      <c r="NI37" s="137"/>
      <c r="NJ37" s="137"/>
      <c r="NK37" s="137"/>
      <c r="NL37" s="137"/>
      <c r="NM37" s="137"/>
      <c r="NN37" s="137"/>
      <c r="NO37" s="137"/>
      <c r="NP37" s="137"/>
      <c r="NQ37" s="137"/>
      <c r="NR37" s="137"/>
      <c r="NS37" s="137"/>
      <c r="NT37" s="137"/>
      <c r="NU37" s="137"/>
      <c r="NV37" s="137"/>
      <c r="NW37" s="137"/>
      <c r="NX37" s="137"/>
      <c r="NY37" s="137"/>
      <c r="NZ37" s="137"/>
      <c r="OA37" s="137"/>
      <c r="OB37" s="137"/>
      <c r="OC37" s="137"/>
      <c r="OD37" s="137"/>
      <c r="OE37" s="137"/>
      <c r="OF37" s="137"/>
      <c r="OG37" s="137"/>
      <c r="OH37" s="137"/>
      <c r="OI37" s="137"/>
      <c r="OJ37" s="137"/>
      <c r="OK37" s="137"/>
      <c r="OL37" s="137"/>
      <c r="OM37" s="137"/>
      <c r="ON37" s="137"/>
      <c r="OO37" s="137"/>
      <c r="OP37" s="137"/>
      <c r="OQ37" s="137"/>
      <c r="OR37" s="137"/>
      <c r="OS37" s="137"/>
      <c r="OT37" s="137"/>
      <c r="OU37" s="137"/>
      <c r="OV37" s="137"/>
      <c r="OW37" s="137"/>
      <c r="OX37" s="137"/>
      <c r="OY37" s="137"/>
      <c r="OZ37" s="137"/>
      <c r="PA37" s="137"/>
      <c r="PB37" s="137"/>
      <c r="PC37" s="137"/>
      <c r="PD37" s="137"/>
      <c r="PE37" s="137"/>
      <c r="PF37" s="137"/>
      <c r="PG37" s="137"/>
      <c r="PH37" s="137"/>
      <c r="PI37" s="137"/>
      <c r="PJ37" s="137"/>
      <c r="PK37" s="137"/>
      <c r="PL37" s="137"/>
      <c r="PM37" s="137"/>
      <c r="PN37" s="137"/>
      <c r="PO37" s="137"/>
      <c r="PP37" s="137"/>
      <c r="PQ37" s="137"/>
      <c r="PR37" s="137"/>
      <c r="PS37" s="137"/>
      <c r="PT37" s="137"/>
      <c r="PU37" s="137"/>
      <c r="PV37" s="137"/>
      <c r="PW37" s="137"/>
      <c r="PX37" s="137"/>
      <c r="PY37" s="137"/>
      <c r="PZ37" s="137"/>
      <c r="QA37" s="137"/>
      <c r="QB37" s="137"/>
      <c r="QC37" s="137"/>
      <c r="QD37" s="137"/>
      <c r="QE37" s="137"/>
      <c r="QF37" s="137"/>
      <c r="QG37" s="137"/>
      <c r="QH37" s="137"/>
      <c r="QI37" s="137"/>
      <c r="QJ37" s="137"/>
      <c r="QK37" s="137"/>
      <c r="QL37" s="137"/>
      <c r="QM37" s="137"/>
      <c r="QN37" s="137"/>
      <c r="QO37" s="137"/>
      <c r="QP37" s="137"/>
      <c r="QQ37" s="137"/>
      <c r="QR37" s="137"/>
      <c r="QS37" s="137"/>
      <c r="QT37" s="137"/>
      <c r="QU37" s="137"/>
      <c r="QV37" s="137"/>
      <c r="QW37" s="137"/>
      <c r="QX37" s="137"/>
      <c r="QY37" s="137"/>
      <c r="QZ37" s="137"/>
      <c r="RA37" s="137"/>
      <c r="RB37" s="137"/>
      <c r="RC37" s="137"/>
      <c r="RD37" s="137"/>
      <c r="RE37" s="137"/>
      <c r="RF37" s="137"/>
      <c r="RG37" s="137"/>
      <c r="RH37" s="137"/>
      <c r="RI37" s="137"/>
      <c r="RJ37" s="137"/>
      <c r="RK37" s="137"/>
      <c r="RL37" s="137"/>
      <c r="RM37" s="137"/>
      <c r="RN37" s="137"/>
      <c r="RO37" s="137"/>
      <c r="RP37" s="137"/>
      <c r="RQ37" s="137"/>
      <c r="RR37" s="137"/>
      <c r="RS37" s="137"/>
      <c r="RT37" s="137"/>
      <c r="RU37" s="137"/>
      <c r="RV37" s="137"/>
      <c r="RW37" s="137"/>
      <c r="RX37" s="137"/>
      <c r="RY37" s="137"/>
      <c r="RZ37" s="137"/>
      <c r="SA37" s="137"/>
      <c r="SB37" s="137"/>
      <c r="SC37" s="137"/>
      <c r="SD37" s="137"/>
      <c r="SE37" s="137"/>
      <c r="SF37" s="137"/>
      <c r="SG37" s="137"/>
      <c r="SH37" s="137"/>
      <c r="SI37" s="137"/>
      <c r="SJ37" s="137"/>
      <c r="SK37" s="137"/>
      <c r="SL37" s="137"/>
      <c r="SM37" s="137"/>
      <c r="SN37" s="137"/>
      <c r="SO37" s="137"/>
      <c r="SP37" s="137"/>
      <c r="SQ37" s="137"/>
      <c r="SR37" s="137"/>
      <c r="SS37" s="137"/>
      <c r="ST37" s="137"/>
      <c r="SU37" s="137"/>
      <c r="SV37" s="137"/>
      <c r="SW37" s="137"/>
      <c r="SX37" s="137"/>
      <c r="SY37" s="137"/>
      <c r="SZ37" s="137"/>
      <c r="TA37" s="137"/>
      <c r="TB37" s="137"/>
      <c r="TC37" s="137"/>
      <c r="TD37" s="137"/>
      <c r="TE37" s="137"/>
      <c r="TF37" s="137"/>
      <c r="TG37" s="137"/>
      <c r="TH37" s="137"/>
      <c r="TI37" s="137"/>
      <c r="TJ37" s="137"/>
      <c r="TK37" s="137"/>
      <c r="TL37" s="137"/>
      <c r="TM37" s="137"/>
      <c r="TN37" s="137"/>
      <c r="TO37" s="137"/>
      <c r="TP37" s="137"/>
      <c r="TQ37" s="137"/>
      <c r="TR37" s="137"/>
      <c r="TS37" s="137"/>
      <c r="TT37" s="137"/>
      <c r="TU37" s="137"/>
      <c r="TV37" s="137"/>
      <c r="TW37" s="137"/>
      <c r="TX37" s="137"/>
      <c r="TY37" s="137"/>
      <c r="TZ37" s="137"/>
      <c r="UA37" s="137"/>
      <c r="UB37" s="137"/>
      <c r="UC37" s="137"/>
      <c r="UD37" s="137"/>
      <c r="UE37" s="137"/>
      <c r="UF37" s="137"/>
      <c r="UG37" s="137"/>
      <c r="UH37" s="137"/>
      <c r="UI37" s="137"/>
      <c r="UJ37" s="137"/>
      <c r="UK37" s="137"/>
      <c r="UL37" s="137"/>
      <c r="UM37" s="137"/>
      <c r="UN37" s="137"/>
      <c r="UO37" s="137"/>
      <c r="UP37" s="137"/>
      <c r="UQ37" s="137"/>
      <c r="UR37" s="137"/>
      <c r="US37" s="137"/>
      <c r="UT37" s="137"/>
      <c r="UU37" s="137"/>
      <c r="UV37" s="137"/>
      <c r="UW37" s="137"/>
      <c r="UX37" s="137"/>
      <c r="UY37" s="137"/>
      <c r="UZ37" s="137"/>
      <c r="VA37" s="137"/>
      <c r="VB37" s="137"/>
      <c r="VC37" s="137"/>
      <c r="VD37" s="137"/>
      <c r="VE37" s="137"/>
      <c r="VF37" s="137"/>
      <c r="VG37" s="137"/>
      <c r="VH37" s="137"/>
      <c r="VI37" s="137"/>
      <c r="VJ37" s="137"/>
      <c r="VK37" s="137"/>
      <c r="VL37" s="137"/>
      <c r="VM37" s="137"/>
      <c r="VN37" s="137"/>
      <c r="VO37" s="137"/>
      <c r="VP37" s="137"/>
      <c r="VQ37" s="137"/>
      <c r="VR37" s="137"/>
      <c r="VS37" s="137"/>
      <c r="VT37" s="137"/>
      <c r="VU37" s="137"/>
      <c r="VV37" s="137"/>
      <c r="VW37" s="137"/>
      <c r="VX37" s="137"/>
      <c r="VY37" s="137"/>
      <c r="VZ37" s="137"/>
      <c r="WA37" s="137"/>
      <c r="WB37" s="137"/>
      <c r="WC37" s="137"/>
      <c r="WD37" s="137"/>
      <c r="WE37" s="137"/>
      <c r="WF37" s="137"/>
      <c r="WG37" s="137"/>
      <c r="WH37" s="137"/>
      <c r="WI37" s="137"/>
      <c r="WJ37" s="137"/>
      <c r="WK37" s="137"/>
      <c r="WL37" s="137"/>
      <c r="WM37" s="137"/>
      <c r="WN37" s="137"/>
      <c r="WO37" s="137"/>
      <c r="WP37" s="137"/>
      <c r="WQ37" s="137"/>
      <c r="WR37" s="137"/>
      <c r="WS37" s="137"/>
      <c r="WT37" s="137"/>
      <c r="WU37" s="137"/>
      <c r="WV37" s="137"/>
      <c r="WW37" s="137"/>
      <c r="WX37" s="137"/>
      <c r="WY37" s="137"/>
      <c r="WZ37" s="137"/>
      <c r="XA37" s="137"/>
      <c r="XB37" s="137"/>
      <c r="XC37" s="137"/>
      <c r="XD37" s="137"/>
      <c r="XE37" s="137"/>
      <c r="XF37" s="137"/>
      <c r="XG37" s="137"/>
      <c r="XH37" s="137"/>
      <c r="XI37" s="137"/>
      <c r="XJ37" s="137"/>
      <c r="XK37" s="137"/>
      <c r="XL37" s="137"/>
      <c r="XM37" s="137"/>
      <c r="XN37" s="137"/>
      <c r="XO37" s="137"/>
      <c r="XP37" s="137"/>
      <c r="XQ37" s="137"/>
      <c r="XR37" s="137"/>
      <c r="XS37" s="137"/>
      <c r="XT37" s="137"/>
      <c r="XU37" s="137"/>
      <c r="XV37" s="137"/>
      <c r="XW37" s="137"/>
      <c r="XX37" s="137"/>
      <c r="XY37" s="137"/>
      <c r="XZ37" s="137"/>
      <c r="YA37" s="137"/>
      <c r="YB37" s="137"/>
      <c r="YC37" s="137"/>
      <c r="YD37" s="137"/>
      <c r="YE37" s="137"/>
      <c r="YF37" s="137"/>
      <c r="YG37" s="137"/>
      <c r="YH37" s="137"/>
      <c r="YI37" s="137"/>
      <c r="YJ37" s="137"/>
      <c r="YK37" s="137"/>
      <c r="YL37" s="137"/>
      <c r="YM37" s="137"/>
      <c r="YN37" s="137"/>
      <c r="YO37" s="137"/>
      <c r="YP37" s="137"/>
      <c r="YQ37" s="137"/>
      <c r="YR37" s="137"/>
      <c r="YS37" s="137"/>
      <c r="YT37" s="137"/>
      <c r="YU37" s="137"/>
      <c r="YV37" s="137"/>
      <c r="YW37" s="137"/>
      <c r="YX37" s="137"/>
      <c r="YY37" s="137"/>
      <c r="YZ37" s="137"/>
      <c r="ZA37" s="137"/>
      <c r="ZB37" s="137"/>
      <c r="ZC37" s="137"/>
      <c r="ZD37" s="137"/>
      <c r="ZE37" s="137"/>
      <c r="ZF37" s="137"/>
      <c r="ZG37" s="137"/>
      <c r="ZH37" s="137"/>
      <c r="ZI37" s="137"/>
      <c r="ZJ37" s="137"/>
      <c r="ZK37" s="137"/>
      <c r="ZL37" s="137"/>
      <c r="ZM37" s="137"/>
      <c r="ZN37" s="137"/>
      <c r="ZO37" s="137"/>
      <c r="ZP37" s="137"/>
      <c r="ZQ37" s="137"/>
      <c r="ZR37" s="137"/>
      <c r="ZS37" s="137"/>
      <c r="ZT37" s="137"/>
      <c r="ZU37" s="137"/>
      <c r="ZV37" s="137"/>
      <c r="ZW37" s="137"/>
      <c r="ZX37" s="137"/>
      <c r="ZY37" s="137"/>
      <c r="ZZ37" s="137"/>
      <c r="AAA37" s="137"/>
      <c r="AAB37" s="137"/>
      <c r="AAC37" s="137"/>
      <c r="AAD37" s="137"/>
      <c r="AAE37" s="137"/>
      <c r="AAF37" s="137"/>
      <c r="AAG37" s="137"/>
      <c r="AAH37" s="137"/>
      <c r="AAI37" s="137"/>
      <c r="AAJ37" s="137"/>
      <c r="AAK37" s="137"/>
      <c r="AAL37" s="137"/>
      <c r="AAM37" s="137"/>
      <c r="AAN37" s="137"/>
      <c r="AAO37" s="137"/>
      <c r="AAP37" s="137"/>
      <c r="AAQ37" s="137"/>
      <c r="AAR37" s="137"/>
      <c r="AAS37" s="137"/>
      <c r="AAT37" s="137"/>
      <c r="AAU37" s="137"/>
      <c r="AAV37" s="137"/>
      <c r="AAW37" s="137"/>
      <c r="AAX37" s="137"/>
      <c r="AAY37" s="137"/>
      <c r="AAZ37" s="137"/>
      <c r="ABA37" s="137"/>
      <c r="ABB37" s="137"/>
      <c r="ABC37" s="137"/>
      <c r="ABD37" s="137"/>
      <c r="ABE37" s="137"/>
      <c r="ABF37" s="137"/>
      <c r="ABG37" s="137"/>
      <c r="ABH37" s="137"/>
      <c r="ABI37" s="137"/>
      <c r="ABJ37" s="137"/>
      <c r="ABK37" s="137"/>
      <c r="ABL37" s="137"/>
      <c r="ABM37" s="137"/>
      <c r="ABN37" s="137"/>
      <c r="ABO37" s="137"/>
      <c r="ABP37" s="137"/>
      <c r="ABQ37" s="137"/>
      <c r="ABR37" s="137"/>
      <c r="ABS37" s="137"/>
      <c r="ABT37" s="137"/>
      <c r="ABU37" s="137"/>
      <c r="ABV37" s="137"/>
      <c r="ABW37" s="137"/>
      <c r="ABX37" s="137"/>
      <c r="ABY37" s="137"/>
      <c r="ABZ37" s="137"/>
      <c r="ACA37" s="137"/>
      <c r="ACB37" s="137"/>
      <c r="ACC37" s="137"/>
      <c r="ACD37" s="137"/>
      <c r="ACE37" s="137"/>
      <c r="ACF37" s="137"/>
      <c r="ACG37" s="137"/>
      <c r="ACH37" s="137"/>
      <c r="ACI37" s="137"/>
      <c r="ACJ37" s="137"/>
      <c r="ACK37" s="137"/>
      <c r="ACL37" s="137"/>
      <c r="ACM37" s="137"/>
      <c r="ACN37" s="137"/>
      <c r="ACO37" s="137"/>
      <c r="ACP37" s="137"/>
      <c r="ACQ37" s="137"/>
      <c r="ACR37" s="137"/>
      <c r="ACS37" s="137"/>
      <c r="ACT37" s="137"/>
      <c r="ACU37" s="137"/>
      <c r="ACV37" s="137"/>
      <c r="ACW37" s="137"/>
      <c r="ACX37" s="137"/>
      <c r="ACY37" s="137"/>
      <c r="ACZ37" s="137"/>
      <c r="ADA37" s="137"/>
      <c r="ADB37" s="137"/>
      <c r="ADC37" s="137"/>
      <c r="ADD37" s="137"/>
      <c r="ADE37" s="137"/>
      <c r="ADF37" s="137"/>
      <c r="ADG37" s="137"/>
      <c r="ADH37" s="137"/>
      <c r="ADI37" s="137"/>
      <c r="ADJ37" s="137"/>
      <c r="ADK37" s="137"/>
      <c r="ADL37" s="137"/>
      <c r="ADM37" s="137"/>
      <c r="ADN37" s="137"/>
      <c r="ADO37" s="137"/>
      <c r="ADP37" s="137"/>
      <c r="ADQ37" s="137"/>
      <c r="ADR37" s="137"/>
      <c r="ADS37" s="137"/>
      <c r="ADT37" s="137"/>
      <c r="ADU37" s="137"/>
      <c r="ADV37" s="137"/>
      <c r="ADW37" s="137"/>
      <c r="ADX37" s="137"/>
      <c r="ADY37" s="137"/>
      <c r="ADZ37" s="137"/>
      <c r="AEA37" s="137"/>
      <c r="AEB37" s="137"/>
      <c r="AEC37" s="137"/>
      <c r="AED37" s="137"/>
      <c r="AEE37" s="137"/>
      <c r="AEF37" s="137"/>
      <c r="AEG37" s="137"/>
      <c r="AEH37" s="137"/>
      <c r="AEI37" s="137"/>
      <c r="AEJ37" s="137"/>
      <c r="AEK37" s="137"/>
      <c r="AEL37" s="137"/>
      <c r="AEM37" s="137"/>
      <c r="AEN37" s="137"/>
      <c r="AEO37" s="137"/>
      <c r="AEP37" s="137"/>
      <c r="AEQ37" s="137"/>
      <c r="AER37" s="137"/>
      <c r="AES37" s="137"/>
      <c r="AET37" s="137"/>
      <c r="AEU37" s="137"/>
      <c r="AEV37" s="137"/>
      <c r="AEW37" s="137"/>
      <c r="AEX37" s="137"/>
      <c r="AEY37" s="137"/>
      <c r="AEZ37" s="137"/>
      <c r="AFA37" s="137"/>
      <c r="AFB37" s="137"/>
      <c r="AFC37" s="137"/>
      <c r="AFD37" s="137"/>
      <c r="AFE37" s="137"/>
      <c r="AFF37" s="137"/>
      <c r="AFG37" s="137"/>
      <c r="AFH37" s="137"/>
      <c r="AFI37" s="137"/>
      <c r="AFJ37" s="137"/>
      <c r="AFK37" s="137"/>
      <c r="AFL37" s="137"/>
      <c r="AFM37" s="137"/>
      <c r="AFN37" s="137"/>
      <c r="AFO37" s="137"/>
      <c r="AFP37" s="137"/>
      <c r="AFQ37" s="137"/>
      <c r="AFR37" s="137"/>
      <c r="AFS37" s="137"/>
      <c r="AFT37" s="137"/>
      <c r="AFU37" s="137"/>
      <c r="AFV37" s="137"/>
      <c r="AFW37" s="137"/>
      <c r="AFX37" s="137"/>
      <c r="AFY37" s="137"/>
      <c r="AFZ37" s="137"/>
      <c r="AGA37" s="137"/>
      <c r="AGB37" s="137"/>
      <c r="AGC37" s="137"/>
      <c r="AGD37" s="137"/>
      <c r="AGE37" s="137"/>
      <c r="AGF37" s="137"/>
      <c r="AGG37" s="137"/>
      <c r="AGH37" s="137"/>
      <c r="AGI37" s="137"/>
      <c r="AGJ37" s="137"/>
      <c r="AGK37" s="137"/>
      <c r="AGL37" s="137"/>
      <c r="AGM37" s="137"/>
      <c r="AGN37" s="137"/>
      <c r="AGO37" s="137"/>
      <c r="AGP37" s="137"/>
      <c r="AGQ37" s="137"/>
      <c r="AGR37" s="137"/>
      <c r="AGS37" s="137"/>
      <c r="AGT37" s="137"/>
      <c r="AGU37" s="137"/>
      <c r="AGV37" s="137"/>
      <c r="AGW37" s="137"/>
      <c r="AGX37" s="137"/>
      <c r="AGY37" s="137"/>
      <c r="AGZ37" s="137"/>
      <c r="AHA37" s="137"/>
      <c r="AHB37" s="137"/>
      <c r="AHC37" s="137"/>
      <c r="AHD37" s="137"/>
      <c r="AHE37" s="137"/>
      <c r="AHF37" s="137"/>
      <c r="AHG37" s="137"/>
      <c r="AHH37" s="137"/>
      <c r="AHI37" s="137"/>
      <c r="AHJ37" s="137"/>
      <c r="AHK37" s="137"/>
      <c r="AHL37" s="137"/>
      <c r="AHM37" s="137"/>
      <c r="AHN37" s="137"/>
      <c r="AHO37" s="137"/>
      <c r="AHP37" s="137"/>
      <c r="AHQ37" s="137"/>
      <c r="AHR37" s="137"/>
      <c r="AHS37" s="137"/>
      <c r="AHT37" s="137"/>
      <c r="AHU37" s="137"/>
      <c r="AHV37" s="137"/>
      <c r="AHW37" s="137"/>
      <c r="AHX37" s="137"/>
      <c r="AHY37" s="137"/>
      <c r="AHZ37" s="137"/>
      <c r="AIA37" s="137"/>
      <c r="AIB37" s="137"/>
      <c r="AIC37" s="137"/>
      <c r="AID37" s="137"/>
      <c r="AIE37" s="137"/>
      <c r="AIF37" s="137"/>
      <c r="AIG37" s="137"/>
      <c r="AIH37" s="137"/>
      <c r="AII37" s="137"/>
      <c r="AIJ37" s="137"/>
      <c r="AIK37" s="137"/>
      <c r="AIL37" s="137"/>
      <c r="AIM37" s="137"/>
      <c r="AIN37" s="137"/>
      <c r="AIO37" s="137"/>
      <c r="AIP37" s="137"/>
      <c r="AIQ37" s="137"/>
      <c r="AIR37" s="137"/>
      <c r="AIS37" s="137"/>
      <c r="AIT37" s="137"/>
      <c r="AIU37" s="137"/>
      <c r="AIV37" s="137"/>
      <c r="AIW37" s="137"/>
      <c r="AIX37" s="137"/>
      <c r="AIY37" s="137"/>
      <c r="AIZ37" s="137"/>
      <c r="AJA37" s="137"/>
      <c r="AJB37" s="137"/>
      <c r="AJC37" s="137"/>
      <c r="AJD37" s="137"/>
      <c r="AJE37" s="137"/>
      <c r="AJF37" s="137"/>
      <c r="AJG37" s="137"/>
      <c r="AJH37" s="137"/>
      <c r="AJI37" s="137"/>
      <c r="AJJ37" s="137"/>
      <c r="AJK37" s="137"/>
      <c r="AJL37" s="137"/>
      <c r="AJM37" s="137"/>
      <c r="AJN37" s="137"/>
      <c r="AJO37" s="137"/>
      <c r="AJP37" s="137"/>
      <c r="AJQ37" s="137"/>
      <c r="AJR37" s="137"/>
      <c r="AJS37" s="137"/>
      <c r="AJT37" s="137"/>
      <c r="AJU37" s="137"/>
      <c r="AJV37" s="137"/>
      <c r="AJW37" s="137"/>
      <c r="AJX37" s="137"/>
      <c r="AJY37" s="137"/>
      <c r="AJZ37" s="137"/>
      <c r="AKA37" s="137"/>
      <c r="AKB37" s="137"/>
      <c r="AKC37" s="137"/>
      <c r="AKD37" s="137"/>
      <c r="AKE37" s="137"/>
      <c r="AKF37" s="137"/>
      <c r="AKG37" s="137"/>
      <c r="AKH37" s="137"/>
      <c r="AKI37" s="137"/>
      <c r="AKJ37" s="137"/>
      <c r="AKK37" s="137"/>
      <c r="AKL37" s="137"/>
      <c r="AKM37" s="137"/>
      <c r="AKN37" s="137"/>
      <c r="AKO37" s="137"/>
      <c r="AKP37" s="137"/>
      <c r="AKQ37" s="137"/>
      <c r="AKR37" s="137"/>
      <c r="AKS37" s="137"/>
      <c r="AKT37" s="137"/>
      <c r="AKU37" s="137"/>
      <c r="AKV37" s="137"/>
      <c r="AKW37" s="137"/>
      <c r="AKX37" s="137"/>
      <c r="AKY37" s="137"/>
      <c r="AKZ37" s="137"/>
      <c r="ALA37" s="137"/>
      <c r="ALB37" s="137"/>
      <c r="ALC37" s="137"/>
      <c r="ALD37" s="137"/>
      <c r="ALE37" s="137"/>
      <c r="ALF37" s="137"/>
      <c r="ALG37" s="137"/>
      <c r="ALH37" s="137"/>
      <c r="ALI37" s="137"/>
      <c r="ALJ37" s="137"/>
      <c r="ALK37" s="137"/>
      <c r="ALL37" s="137"/>
      <c r="ALM37" s="137"/>
      <c r="ALN37" s="137"/>
      <c r="ALO37" s="137"/>
      <c r="ALP37" s="137"/>
      <c r="ALQ37" s="137"/>
      <c r="ALR37" s="137"/>
      <c r="ALS37" s="137"/>
      <c r="ALT37" s="137"/>
      <c r="ALU37" s="137"/>
      <c r="ALV37" s="137"/>
      <c r="ALW37" s="137"/>
      <c r="ALX37" s="137"/>
      <c r="ALY37" s="137"/>
      <c r="ALZ37" s="137"/>
      <c r="AMA37" s="137"/>
      <c r="AMB37" s="137"/>
      <c r="AMC37" s="137"/>
      <c r="AMD37" s="137"/>
      <c r="AME37" s="137"/>
      <c r="AMF37" s="137"/>
      <c r="AMG37" s="137"/>
      <c r="AMH37" s="137"/>
      <c r="AMI37" s="137"/>
      <c r="AMJ37" s="137"/>
      <c r="AMK37" s="137"/>
      <c r="AML37" s="137"/>
    </row>
    <row r="38" spans="1:1026" s="230" customFormat="1" x14ac:dyDescent="0.25">
      <c r="A38" s="523">
        <v>44090</v>
      </c>
      <c r="B38" s="185" t="s">
        <v>273</v>
      </c>
      <c r="C38" s="524" t="s">
        <v>272</v>
      </c>
      <c r="D38" s="512">
        <v>826907153</v>
      </c>
      <c r="E38" s="526">
        <v>60</v>
      </c>
      <c r="F38" s="285">
        <v>44096</v>
      </c>
      <c r="G38" s="286"/>
      <c r="H38" s="287"/>
      <c r="I38" s="288"/>
      <c r="J38" s="288"/>
      <c r="K38" s="185"/>
      <c r="L38" s="289">
        <v>60</v>
      </c>
      <c r="M38" s="134"/>
      <c r="N38" s="131">
        <v>58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570"/>
      <c r="AA38" s="135">
        <v>2</v>
      </c>
      <c r="AB38" s="137">
        <v>245719348</v>
      </c>
      <c r="AC38" s="137" t="s">
        <v>274</v>
      </c>
      <c r="AD38" s="198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137"/>
      <c r="BY38" s="137"/>
      <c r="BZ38" s="137"/>
      <c r="CA38" s="137"/>
      <c r="CB38" s="137"/>
      <c r="CC38" s="137"/>
      <c r="CD38" s="137"/>
      <c r="CE38" s="137"/>
      <c r="CF38" s="137"/>
      <c r="CG38" s="137"/>
      <c r="CH38" s="137"/>
      <c r="CI38" s="137"/>
      <c r="CJ38" s="137"/>
      <c r="CK38" s="137"/>
      <c r="CL38" s="137"/>
      <c r="CM38" s="137"/>
      <c r="CN38" s="137"/>
      <c r="CO38" s="137"/>
      <c r="CP38" s="137"/>
      <c r="CQ38" s="137"/>
      <c r="CR38" s="137"/>
      <c r="CS38" s="137"/>
      <c r="CT38" s="137"/>
      <c r="CU38" s="137"/>
      <c r="CV38" s="137"/>
      <c r="CW38" s="137"/>
      <c r="CX38" s="137"/>
      <c r="CY38" s="137"/>
      <c r="CZ38" s="137"/>
      <c r="DA38" s="137"/>
      <c r="DB38" s="137"/>
      <c r="DC38" s="137"/>
      <c r="DD38" s="137"/>
      <c r="DE38" s="137"/>
      <c r="DF38" s="137"/>
      <c r="DG38" s="137"/>
      <c r="DH38" s="137"/>
      <c r="DI38" s="137"/>
      <c r="DJ38" s="137"/>
      <c r="DK38" s="137"/>
      <c r="DL38" s="137"/>
      <c r="DM38" s="137"/>
      <c r="DN38" s="137"/>
      <c r="DO38" s="137"/>
      <c r="DP38" s="137"/>
      <c r="DQ38" s="137"/>
      <c r="DR38" s="137"/>
      <c r="DS38" s="137"/>
      <c r="DT38" s="137"/>
      <c r="DU38" s="137"/>
      <c r="DV38" s="137"/>
      <c r="DW38" s="137"/>
      <c r="DX38" s="137"/>
      <c r="DY38" s="137"/>
      <c r="DZ38" s="137"/>
      <c r="EA38" s="137"/>
      <c r="EB38" s="137"/>
      <c r="EC38" s="137"/>
      <c r="ED38" s="137"/>
      <c r="EE38" s="137"/>
      <c r="EF38" s="137"/>
      <c r="EG38" s="137"/>
      <c r="EH38" s="137"/>
      <c r="EI38" s="137"/>
      <c r="EJ38" s="137"/>
      <c r="EK38" s="137"/>
      <c r="EL38" s="137"/>
      <c r="EM38" s="137"/>
      <c r="EN38" s="137"/>
      <c r="EO38" s="137"/>
      <c r="EP38" s="137"/>
      <c r="EQ38" s="137"/>
      <c r="ER38" s="137"/>
      <c r="ES38" s="137"/>
      <c r="ET38" s="137"/>
      <c r="EU38" s="137"/>
      <c r="EV38" s="137"/>
      <c r="EW38" s="137"/>
      <c r="EX38" s="137"/>
      <c r="EY38" s="137"/>
      <c r="EZ38" s="137"/>
      <c r="FA38" s="137"/>
      <c r="FB38" s="137"/>
      <c r="FC38" s="137"/>
      <c r="FD38" s="137"/>
      <c r="FE38" s="137"/>
      <c r="FF38" s="137"/>
      <c r="FG38" s="137"/>
      <c r="FH38" s="137"/>
      <c r="FI38" s="137"/>
      <c r="FJ38" s="137"/>
      <c r="FK38" s="137"/>
      <c r="FL38" s="137"/>
      <c r="FM38" s="137"/>
      <c r="FN38" s="137"/>
      <c r="FO38" s="137"/>
      <c r="FP38" s="137"/>
      <c r="FQ38" s="137"/>
      <c r="FR38" s="137"/>
      <c r="FS38" s="137"/>
      <c r="FT38" s="137"/>
      <c r="FU38" s="137"/>
      <c r="FV38" s="137"/>
      <c r="FW38" s="137"/>
      <c r="FX38" s="137"/>
      <c r="FY38" s="137"/>
      <c r="FZ38" s="137"/>
      <c r="GA38" s="137"/>
      <c r="GB38" s="137"/>
      <c r="GC38" s="137"/>
      <c r="GD38" s="137"/>
      <c r="GE38" s="137"/>
      <c r="GF38" s="137"/>
      <c r="GG38" s="137"/>
      <c r="GH38" s="137"/>
      <c r="GI38" s="137"/>
      <c r="GJ38" s="137"/>
      <c r="GK38" s="137"/>
      <c r="GL38" s="137"/>
      <c r="GM38" s="137"/>
      <c r="GN38" s="137"/>
      <c r="GO38" s="137"/>
      <c r="GP38" s="137"/>
      <c r="GQ38" s="137"/>
      <c r="GR38" s="137"/>
      <c r="GS38" s="137"/>
      <c r="GT38" s="137"/>
      <c r="GU38" s="137"/>
      <c r="GV38" s="137"/>
      <c r="GW38" s="137"/>
      <c r="GX38" s="137"/>
      <c r="GY38" s="137"/>
      <c r="GZ38" s="137"/>
      <c r="HA38" s="137"/>
      <c r="HB38" s="137"/>
      <c r="HC38" s="137"/>
      <c r="HD38" s="137"/>
      <c r="HE38" s="137"/>
      <c r="HF38" s="137"/>
      <c r="HG38" s="137"/>
      <c r="HH38" s="137"/>
      <c r="HI38" s="137"/>
      <c r="HJ38" s="137"/>
      <c r="HK38" s="137"/>
      <c r="HL38" s="137"/>
      <c r="HM38" s="137"/>
      <c r="HN38" s="137"/>
      <c r="HO38" s="137"/>
      <c r="HP38" s="137"/>
      <c r="HQ38" s="137"/>
      <c r="HR38" s="137"/>
      <c r="HS38" s="137"/>
      <c r="HT38" s="137"/>
      <c r="HU38" s="137"/>
      <c r="HV38" s="137"/>
      <c r="HW38" s="137"/>
      <c r="HX38" s="137"/>
      <c r="HY38" s="137"/>
      <c r="HZ38" s="137"/>
      <c r="IA38" s="137"/>
      <c r="IB38" s="137"/>
      <c r="IC38" s="137"/>
      <c r="ID38" s="137"/>
      <c r="IE38" s="137"/>
      <c r="IF38" s="137"/>
      <c r="IG38" s="137"/>
      <c r="IH38" s="137"/>
      <c r="II38" s="137"/>
      <c r="IJ38" s="137"/>
      <c r="IK38" s="137"/>
      <c r="IL38" s="137"/>
      <c r="IM38" s="137"/>
      <c r="IN38" s="137"/>
      <c r="IO38" s="137"/>
      <c r="IP38" s="137"/>
      <c r="IQ38" s="137"/>
      <c r="IR38" s="137"/>
      <c r="IS38" s="137"/>
      <c r="IT38" s="137"/>
      <c r="IU38" s="137"/>
      <c r="IV38" s="137"/>
      <c r="IW38" s="137"/>
      <c r="IX38" s="137"/>
      <c r="IY38" s="137"/>
      <c r="IZ38" s="137"/>
      <c r="JA38" s="137"/>
      <c r="JB38" s="137"/>
      <c r="JC38" s="137"/>
      <c r="JD38" s="137"/>
      <c r="JE38" s="137"/>
      <c r="JF38" s="137"/>
      <c r="JG38" s="137"/>
      <c r="JH38" s="137"/>
      <c r="JI38" s="137"/>
      <c r="JJ38" s="137"/>
      <c r="JK38" s="137"/>
      <c r="JL38" s="137"/>
      <c r="JM38" s="137"/>
      <c r="JN38" s="137"/>
      <c r="JO38" s="137"/>
      <c r="JP38" s="137"/>
      <c r="JQ38" s="137"/>
      <c r="JR38" s="137"/>
      <c r="JS38" s="137"/>
      <c r="JT38" s="137"/>
      <c r="JU38" s="137"/>
      <c r="JV38" s="137"/>
      <c r="JW38" s="137"/>
      <c r="JX38" s="137"/>
      <c r="JY38" s="137"/>
      <c r="JZ38" s="137"/>
      <c r="KA38" s="137"/>
      <c r="KB38" s="137"/>
      <c r="KC38" s="137"/>
      <c r="KD38" s="137"/>
      <c r="KE38" s="137"/>
      <c r="KF38" s="137"/>
      <c r="KG38" s="137"/>
      <c r="KH38" s="137"/>
      <c r="KI38" s="137"/>
      <c r="KJ38" s="137"/>
      <c r="KK38" s="137"/>
      <c r="KL38" s="137"/>
      <c r="KM38" s="137"/>
      <c r="KN38" s="137"/>
      <c r="KO38" s="137"/>
      <c r="KP38" s="137"/>
      <c r="KQ38" s="137"/>
      <c r="KR38" s="137"/>
      <c r="KS38" s="137"/>
      <c r="KT38" s="137"/>
      <c r="KU38" s="137"/>
      <c r="KV38" s="137"/>
      <c r="KW38" s="137"/>
      <c r="KX38" s="137"/>
      <c r="KY38" s="137"/>
      <c r="KZ38" s="137"/>
      <c r="LA38" s="137"/>
      <c r="LB38" s="137"/>
      <c r="LC38" s="137"/>
      <c r="LD38" s="137"/>
      <c r="LE38" s="137"/>
      <c r="LF38" s="137"/>
      <c r="LG38" s="137"/>
      <c r="LH38" s="137"/>
      <c r="LI38" s="137"/>
      <c r="LJ38" s="137"/>
      <c r="LK38" s="137"/>
      <c r="LL38" s="137"/>
      <c r="LM38" s="137"/>
      <c r="LN38" s="137"/>
      <c r="LO38" s="137"/>
      <c r="LP38" s="137"/>
      <c r="LQ38" s="137"/>
      <c r="LR38" s="137"/>
      <c r="LS38" s="137"/>
      <c r="LT38" s="137"/>
      <c r="LU38" s="137"/>
      <c r="LV38" s="137"/>
      <c r="LW38" s="137"/>
      <c r="LX38" s="137"/>
      <c r="LY38" s="137"/>
      <c r="LZ38" s="137"/>
      <c r="MA38" s="137"/>
      <c r="MB38" s="137"/>
      <c r="MC38" s="137"/>
      <c r="MD38" s="137"/>
      <c r="ME38" s="137"/>
      <c r="MF38" s="137"/>
      <c r="MG38" s="137"/>
      <c r="MH38" s="137"/>
      <c r="MI38" s="137"/>
      <c r="MJ38" s="137"/>
      <c r="MK38" s="137"/>
      <c r="ML38" s="137"/>
      <c r="MM38" s="137"/>
      <c r="MN38" s="137"/>
      <c r="MO38" s="137"/>
      <c r="MP38" s="137"/>
      <c r="MQ38" s="137"/>
      <c r="MR38" s="137"/>
      <c r="MS38" s="137"/>
      <c r="MT38" s="137"/>
      <c r="MU38" s="137"/>
      <c r="MV38" s="137"/>
      <c r="MW38" s="137"/>
      <c r="MX38" s="137"/>
      <c r="MY38" s="137"/>
      <c r="MZ38" s="137"/>
      <c r="NA38" s="137"/>
      <c r="NB38" s="137"/>
      <c r="NC38" s="137"/>
      <c r="ND38" s="137"/>
      <c r="NE38" s="137"/>
      <c r="NF38" s="137"/>
      <c r="NG38" s="137"/>
      <c r="NH38" s="137"/>
      <c r="NI38" s="137"/>
      <c r="NJ38" s="137"/>
      <c r="NK38" s="137"/>
      <c r="NL38" s="137"/>
      <c r="NM38" s="137"/>
      <c r="NN38" s="137"/>
      <c r="NO38" s="137"/>
      <c r="NP38" s="137"/>
      <c r="NQ38" s="137"/>
      <c r="NR38" s="137"/>
      <c r="NS38" s="137"/>
      <c r="NT38" s="137"/>
      <c r="NU38" s="137"/>
      <c r="NV38" s="137"/>
      <c r="NW38" s="137"/>
      <c r="NX38" s="137"/>
      <c r="NY38" s="137"/>
      <c r="NZ38" s="137"/>
      <c r="OA38" s="137"/>
      <c r="OB38" s="137"/>
      <c r="OC38" s="137"/>
      <c r="OD38" s="137"/>
      <c r="OE38" s="137"/>
      <c r="OF38" s="137"/>
      <c r="OG38" s="137"/>
      <c r="OH38" s="137"/>
      <c r="OI38" s="137"/>
      <c r="OJ38" s="137"/>
      <c r="OK38" s="137"/>
      <c r="OL38" s="137"/>
      <c r="OM38" s="137"/>
      <c r="ON38" s="137"/>
      <c r="OO38" s="137"/>
      <c r="OP38" s="137"/>
      <c r="OQ38" s="137"/>
      <c r="OR38" s="137"/>
      <c r="OS38" s="137"/>
      <c r="OT38" s="137"/>
      <c r="OU38" s="137"/>
      <c r="OV38" s="137"/>
      <c r="OW38" s="137"/>
      <c r="OX38" s="137"/>
      <c r="OY38" s="137"/>
      <c r="OZ38" s="137"/>
      <c r="PA38" s="137"/>
      <c r="PB38" s="137"/>
      <c r="PC38" s="137"/>
      <c r="PD38" s="137"/>
      <c r="PE38" s="137"/>
      <c r="PF38" s="137"/>
      <c r="PG38" s="137"/>
      <c r="PH38" s="137"/>
      <c r="PI38" s="137"/>
      <c r="PJ38" s="137"/>
      <c r="PK38" s="137"/>
      <c r="PL38" s="137"/>
      <c r="PM38" s="137"/>
      <c r="PN38" s="137"/>
      <c r="PO38" s="137"/>
      <c r="PP38" s="137"/>
      <c r="PQ38" s="137"/>
      <c r="PR38" s="137"/>
      <c r="PS38" s="137"/>
      <c r="PT38" s="137"/>
      <c r="PU38" s="137"/>
      <c r="PV38" s="137"/>
      <c r="PW38" s="137"/>
      <c r="PX38" s="137"/>
      <c r="PY38" s="137"/>
      <c r="PZ38" s="137"/>
      <c r="QA38" s="137"/>
      <c r="QB38" s="137"/>
      <c r="QC38" s="137"/>
      <c r="QD38" s="137"/>
      <c r="QE38" s="137"/>
      <c r="QF38" s="137"/>
      <c r="QG38" s="137"/>
      <c r="QH38" s="137"/>
      <c r="QI38" s="137"/>
      <c r="QJ38" s="137"/>
      <c r="QK38" s="137"/>
      <c r="QL38" s="137"/>
      <c r="QM38" s="137"/>
      <c r="QN38" s="137"/>
      <c r="QO38" s="137"/>
      <c r="QP38" s="137"/>
      <c r="QQ38" s="137"/>
      <c r="QR38" s="137"/>
      <c r="QS38" s="137"/>
      <c r="QT38" s="137"/>
      <c r="QU38" s="137"/>
      <c r="QV38" s="137"/>
      <c r="QW38" s="137"/>
      <c r="QX38" s="137"/>
      <c r="QY38" s="137"/>
      <c r="QZ38" s="137"/>
      <c r="RA38" s="137"/>
      <c r="RB38" s="137"/>
      <c r="RC38" s="137"/>
      <c r="RD38" s="137"/>
      <c r="RE38" s="137"/>
      <c r="RF38" s="137"/>
      <c r="RG38" s="137"/>
      <c r="RH38" s="137"/>
      <c r="RI38" s="137"/>
      <c r="RJ38" s="137"/>
      <c r="RK38" s="137"/>
      <c r="RL38" s="137"/>
      <c r="RM38" s="137"/>
      <c r="RN38" s="137"/>
      <c r="RO38" s="137"/>
      <c r="RP38" s="137"/>
      <c r="RQ38" s="137"/>
      <c r="RR38" s="137"/>
      <c r="RS38" s="137"/>
      <c r="RT38" s="137"/>
      <c r="RU38" s="137"/>
      <c r="RV38" s="137"/>
      <c r="RW38" s="137"/>
      <c r="RX38" s="137"/>
      <c r="RY38" s="137"/>
      <c r="RZ38" s="137"/>
      <c r="SA38" s="137"/>
      <c r="SB38" s="137"/>
      <c r="SC38" s="137"/>
      <c r="SD38" s="137"/>
      <c r="SE38" s="137"/>
      <c r="SF38" s="137"/>
      <c r="SG38" s="137"/>
      <c r="SH38" s="137"/>
      <c r="SI38" s="137"/>
      <c r="SJ38" s="137"/>
      <c r="SK38" s="137"/>
      <c r="SL38" s="137"/>
      <c r="SM38" s="137"/>
      <c r="SN38" s="137"/>
      <c r="SO38" s="137"/>
      <c r="SP38" s="137"/>
      <c r="SQ38" s="137"/>
      <c r="SR38" s="137"/>
      <c r="SS38" s="137"/>
      <c r="ST38" s="137"/>
      <c r="SU38" s="137"/>
      <c r="SV38" s="137"/>
      <c r="SW38" s="137"/>
      <c r="SX38" s="137"/>
      <c r="SY38" s="137"/>
      <c r="SZ38" s="137"/>
      <c r="TA38" s="137"/>
      <c r="TB38" s="137"/>
      <c r="TC38" s="137"/>
      <c r="TD38" s="137"/>
      <c r="TE38" s="137"/>
      <c r="TF38" s="137"/>
      <c r="TG38" s="137"/>
      <c r="TH38" s="137"/>
      <c r="TI38" s="137"/>
      <c r="TJ38" s="137"/>
      <c r="TK38" s="137"/>
      <c r="TL38" s="137"/>
      <c r="TM38" s="137"/>
      <c r="TN38" s="137"/>
      <c r="TO38" s="137"/>
      <c r="TP38" s="137"/>
      <c r="TQ38" s="137"/>
      <c r="TR38" s="137"/>
      <c r="TS38" s="137"/>
      <c r="TT38" s="137"/>
      <c r="TU38" s="137"/>
      <c r="TV38" s="137"/>
      <c r="TW38" s="137"/>
      <c r="TX38" s="137"/>
      <c r="TY38" s="137"/>
      <c r="TZ38" s="137"/>
      <c r="UA38" s="137"/>
      <c r="UB38" s="137"/>
      <c r="UC38" s="137"/>
      <c r="UD38" s="137"/>
      <c r="UE38" s="137"/>
      <c r="UF38" s="137"/>
      <c r="UG38" s="137"/>
      <c r="UH38" s="137"/>
      <c r="UI38" s="137"/>
      <c r="UJ38" s="137"/>
      <c r="UK38" s="137"/>
      <c r="UL38" s="137"/>
      <c r="UM38" s="137"/>
      <c r="UN38" s="137"/>
      <c r="UO38" s="137"/>
      <c r="UP38" s="137"/>
      <c r="UQ38" s="137"/>
      <c r="UR38" s="137"/>
      <c r="US38" s="137"/>
      <c r="UT38" s="137"/>
      <c r="UU38" s="137"/>
      <c r="UV38" s="137"/>
      <c r="UW38" s="137"/>
      <c r="UX38" s="137"/>
      <c r="UY38" s="137"/>
      <c r="UZ38" s="137"/>
      <c r="VA38" s="137"/>
      <c r="VB38" s="137"/>
      <c r="VC38" s="137"/>
      <c r="VD38" s="137"/>
      <c r="VE38" s="137"/>
      <c r="VF38" s="137"/>
      <c r="VG38" s="137"/>
      <c r="VH38" s="137"/>
      <c r="VI38" s="137"/>
      <c r="VJ38" s="137"/>
      <c r="VK38" s="137"/>
      <c r="VL38" s="137"/>
      <c r="VM38" s="137"/>
      <c r="VN38" s="137"/>
      <c r="VO38" s="137"/>
      <c r="VP38" s="137"/>
      <c r="VQ38" s="137"/>
      <c r="VR38" s="137"/>
      <c r="VS38" s="137"/>
      <c r="VT38" s="137"/>
      <c r="VU38" s="137"/>
      <c r="VV38" s="137"/>
      <c r="VW38" s="137"/>
      <c r="VX38" s="137"/>
      <c r="VY38" s="137"/>
      <c r="VZ38" s="137"/>
      <c r="WA38" s="137"/>
      <c r="WB38" s="137"/>
      <c r="WC38" s="137"/>
      <c r="WD38" s="137"/>
      <c r="WE38" s="137"/>
      <c r="WF38" s="137"/>
      <c r="WG38" s="137"/>
      <c r="WH38" s="137"/>
      <c r="WI38" s="137"/>
      <c r="WJ38" s="137"/>
      <c r="WK38" s="137"/>
      <c r="WL38" s="137"/>
      <c r="WM38" s="137"/>
      <c r="WN38" s="137"/>
      <c r="WO38" s="137"/>
      <c r="WP38" s="137"/>
      <c r="WQ38" s="137"/>
      <c r="WR38" s="137"/>
      <c r="WS38" s="137"/>
      <c r="WT38" s="137"/>
      <c r="WU38" s="137"/>
      <c r="WV38" s="137"/>
      <c r="WW38" s="137"/>
      <c r="WX38" s="137"/>
      <c r="WY38" s="137"/>
      <c r="WZ38" s="137"/>
      <c r="XA38" s="137"/>
      <c r="XB38" s="137"/>
      <c r="XC38" s="137"/>
      <c r="XD38" s="137"/>
      <c r="XE38" s="137"/>
      <c r="XF38" s="137"/>
      <c r="XG38" s="137"/>
      <c r="XH38" s="137"/>
      <c r="XI38" s="137"/>
      <c r="XJ38" s="137"/>
      <c r="XK38" s="137"/>
      <c r="XL38" s="137"/>
      <c r="XM38" s="137"/>
      <c r="XN38" s="137"/>
      <c r="XO38" s="137"/>
      <c r="XP38" s="137"/>
      <c r="XQ38" s="137"/>
      <c r="XR38" s="137"/>
      <c r="XS38" s="137"/>
      <c r="XT38" s="137"/>
      <c r="XU38" s="137"/>
      <c r="XV38" s="137"/>
      <c r="XW38" s="137"/>
      <c r="XX38" s="137"/>
      <c r="XY38" s="137"/>
      <c r="XZ38" s="137"/>
      <c r="YA38" s="137"/>
      <c r="YB38" s="137"/>
      <c r="YC38" s="137"/>
      <c r="YD38" s="137"/>
      <c r="YE38" s="137"/>
      <c r="YF38" s="137"/>
      <c r="YG38" s="137"/>
      <c r="YH38" s="137"/>
      <c r="YI38" s="137"/>
      <c r="YJ38" s="137"/>
      <c r="YK38" s="137"/>
      <c r="YL38" s="137"/>
      <c r="YM38" s="137"/>
      <c r="YN38" s="137"/>
      <c r="YO38" s="137"/>
      <c r="YP38" s="137"/>
      <c r="YQ38" s="137"/>
      <c r="YR38" s="137"/>
      <c r="YS38" s="137"/>
      <c r="YT38" s="137"/>
      <c r="YU38" s="137"/>
      <c r="YV38" s="137"/>
      <c r="YW38" s="137"/>
      <c r="YX38" s="137"/>
      <c r="YY38" s="137"/>
      <c r="YZ38" s="137"/>
      <c r="ZA38" s="137"/>
      <c r="ZB38" s="137"/>
      <c r="ZC38" s="137"/>
      <c r="ZD38" s="137"/>
      <c r="ZE38" s="137"/>
      <c r="ZF38" s="137"/>
      <c r="ZG38" s="137"/>
      <c r="ZH38" s="137"/>
      <c r="ZI38" s="137"/>
      <c r="ZJ38" s="137"/>
      <c r="ZK38" s="137"/>
      <c r="ZL38" s="137"/>
      <c r="ZM38" s="137"/>
      <c r="ZN38" s="137"/>
      <c r="ZO38" s="137"/>
      <c r="ZP38" s="137"/>
      <c r="ZQ38" s="137"/>
      <c r="ZR38" s="137"/>
      <c r="ZS38" s="137"/>
      <c r="ZT38" s="137"/>
      <c r="ZU38" s="137"/>
      <c r="ZV38" s="137"/>
      <c r="ZW38" s="137"/>
      <c r="ZX38" s="137"/>
      <c r="ZY38" s="137"/>
      <c r="ZZ38" s="137"/>
      <c r="AAA38" s="137"/>
      <c r="AAB38" s="137"/>
      <c r="AAC38" s="137"/>
      <c r="AAD38" s="137"/>
      <c r="AAE38" s="137"/>
      <c r="AAF38" s="137"/>
      <c r="AAG38" s="137"/>
      <c r="AAH38" s="137"/>
      <c r="AAI38" s="137"/>
      <c r="AAJ38" s="137"/>
      <c r="AAK38" s="137"/>
      <c r="AAL38" s="137"/>
      <c r="AAM38" s="137"/>
      <c r="AAN38" s="137"/>
      <c r="AAO38" s="137"/>
      <c r="AAP38" s="137"/>
      <c r="AAQ38" s="137"/>
      <c r="AAR38" s="137"/>
      <c r="AAS38" s="137"/>
      <c r="AAT38" s="137"/>
      <c r="AAU38" s="137"/>
      <c r="AAV38" s="137"/>
      <c r="AAW38" s="137"/>
      <c r="AAX38" s="137"/>
      <c r="AAY38" s="137"/>
      <c r="AAZ38" s="137"/>
      <c r="ABA38" s="137"/>
      <c r="ABB38" s="137"/>
      <c r="ABC38" s="137"/>
      <c r="ABD38" s="137"/>
      <c r="ABE38" s="137"/>
      <c r="ABF38" s="137"/>
      <c r="ABG38" s="137"/>
      <c r="ABH38" s="137"/>
      <c r="ABI38" s="137"/>
      <c r="ABJ38" s="137"/>
      <c r="ABK38" s="137"/>
      <c r="ABL38" s="137"/>
      <c r="ABM38" s="137"/>
      <c r="ABN38" s="137"/>
      <c r="ABO38" s="137"/>
      <c r="ABP38" s="137"/>
      <c r="ABQ38" s="137"/>
      <c r="ABR38" s="137"/>
      <c r="ABS38" s="137"/>
      <c r="ABT38" s="137"/>
      <c r="ABU38" s="137"/>
      <c r="ABV38" s="137"/>
      <c r="ABW38" s="137"/>
      <c r="ABX38" s="137"/>
      <c r="ABY38" s="137"/>
      <c r="ABZ38" s="137"/>
      <c r="ACA38" s="137"/>
      <c r="ACB38" s="137"/>
      <c r="ACC38" s="137"/>
      <c r="ACD38" s="137"/>
      <c r="ACE38" s="137"/>
      <c r="ACF38" s="137"/>
      <c r="ACG38" s="137"/>
      <c r="ACH38" s="137"/>
      <c r="ACI38" s="137"/>
      <c r="ACJ38" s="137"/>
      <c r="ACK38" s="137"/>
      <c r="ACL38" s="137"/>
      <c r="ACM38" s="137"/>
      <c r="ACN38" s="137"/>
      <c r="ACO38" s="137"/>
      <c r="ACP38" s="137"/>
      <c r="ACQ38" s="137"/>
      <c r="ACR38" s="137"/>
      <c r="ACS38" s="137"/>
      <c r="ACT38" s="137"/>
      <c r="ACU38" s="137"/>
      <c r="ACV38" s="137"/>
      <c r="ACW38" s="137"/>
      <c r="ACX38" s="137"/>
      <c r="ACY38" s="137"/>
      <c r="ACZ38" s="137"/>
      <c r="ADA38" s="137"/>
      <c r="ADB38" s="137"/>
      <c r="ADC38" s="137"/>
      <c r="ADD38" s="137"/>
      <c r="ADE38" s="137"/>
      <c r="ADF38" s="137"/>
      <c r="ADG38" s="137"/>
      <c r="ADH38" s="137"/>
      <c r="ADI38" s="137"/>
      <c r="ADJ38" s="137"/>
      <c r="ADK38" s="137"/>
      <c r="ADL38" s="137"/>
      <c r="ADM38" s="137"/>
      <c r="ADN38" s="137"/>
      <c r="ADO38" s="137"/>
      <c r="ADP38" s="137"/>
      <c r="ADQ38" s="137"/>
      <c r="ADR38" s="137"/>
      <c r="ADS38" s="137"/>
      <c r="ADT38" s="137"/>
      <c r="ADU38" s="137"/>
      <c r="ADV38" s="137"/>
      <c r="ADW38" s="137"/>
      <c r="ADX38" s="137"/>
      <c r="ADY38" s="137"/>
      <c r="ADZ38" s="137"/>
      <c r="AEA38" s="137"/>
      <c r="AEB38" s="137"/>
      <c r="AEC38" s="137"/>
      <c r="AED38" s="137"/>
      <c r="AEE38" s="137"/>
      <c r="AEF38" s="137"/>
      <c r="AEG38" s="137"/>
      <c r="AEH38" s="137"/>
      <c r="AEI38" s="137"/>
      <c r="AEJ38" s="137"/>
      <c r="AEK38" s="137"/>
      <c r="AEL38" s="137"/>
      <c r="AEM38" s="137"/>
      <c r="AEN38" s="137"/>
      <c r="AEO38" s="137"/>
      <c r="AEP38" s="137"/>
      <c r="AEQ38" s="137"/>
      <c r="AER38" s="137"/>
      <c r="AES38" s="137"/>
      <c r="AET38" s="137"/>
      <c r="AEU38" s="137"/>
      <c r="AEV38" s="137"/>
      <c r="AEW38" s="137"/>
      <c r="AEX38" s="137"/>
      <c r="AEY38" s="137"/>
      <c r="AEZ38" s="137"/>
      <c r="AFA38" s="137"/>
      <c r="AFB38" s="137"/>
      <c r="AFC38" s="137"/>
      <c r="AFD38" s="137"/>
      <c r="AFE38" s="137"/>
      <c r="AFF38" s="137"/>
      <c r="AFG38" s="137"/>
      <c r="AFH38" s="137"/>
      <c r="AFI38" s="137"/>
      <c r="AFJ38" s="137"/>
      <c r="AFK38" s="137"/>
      <c r="AFL38" s="137"/>
      <c r="AFM38" s="137"/>
      <c r="AFN38" s="137"/>
      <c r="AFO38" s="137"/>
      <c r="AFP38" s="137"/>
      <c r="AFQ38" s="137"/>
      <c r="AFR38" s="137"/>
      <c r="AFS38" s="137"/>
      <c r="AFT38" s="137"/>
      <c r="AFU38" s="137"/>
      <c r="AFV38" s="137"/>
      <c r="AFW38" s="137"/>
      <c r="AFX38" s="137"/>
      <c r="AFY38" s="137"/>
      <c r="AFZ38" s="137"/>
      <c r="AGA38" s="137"/>
      <c r="AGB38" s="137"/>
      <c r="AGC38" s="137"/>
      <c r="AGD38" s="137"/>
      <c r="AGE38" s="137"/>
      <c r="AGF38" s="137"/>
      <c r="AGG38" s="137"/>
      <c r="AGH38" s="137"/>
      <c r="AGI38" s="137"/>
      <c r="AGJ38" s="137"/>
      <c r="AGK38" s="137"/>
      <c r="AGL38" s="137"/>
      <c r="AGM38" s="137"/>
      <c r="AGN38" s="137"/>
      <c r="AGO38" s="137"/>
      <c r="AGP38" s="137"/>
      <c r="AGQ38" s="137"/>
      <c r="AGR38" s="137"/>
      <c r="AGS38" s="137"/>
      <c r="AGT38" s="137"/>
      <c r="AGU38" s="137"/>
      <c r="AGV38" s="137"/>
      <c r="AGW38" s="137"/>
      <c r="AGX38" s="137"/>
      <c r="AGY38" s="137"/>
      <c r="AGZ38" s="137"/>
      <c r="AHA38" s="137"/>
      <c r="AHB38" s="137"/>
      <c r="AHC38" s="137"/>
      <c r="AHD38" s="137"/>
      <c r="AHE38" s="137"/>
      <c r="AHF38" s="137"/>
      <c r="AHG38" s="137"/>
      <c r="AHH38" s="137"/>
      <c r="AHI38" s="137"/>
      <c r="AHJ38" s="137"/>
      <c r="AHK38" s="137"/>
      <c r="AHL38" s="137"/>
      <c r="AHM38" s="137"/>
      <c r="AHN38" s="137"/>
      <c r="AHO38" s="137"/>
      <c r="AHP38" s="137"/>
      <c r="AHQ38" s="137"/>
      <c r="AHR38" s="137"/>
      <c r="AHS38" s="137"/>
      <c r="AHT38" s="137"/>
      <c r="AHU38" s="137"/>
      <c r="AHV38" s="137"/>
      <c r="AHW38" s="137"/>
      <c r="AHX38" s="137"/>
      <c r="AHY38" s="137"/>
      <c r="AHZ38" s="137"/>
      <c r="AIA38" s="137"/>
      <c r="AIB38" s="137"/>
      <c r="AIC38" s="137"/>
      <c r="AID38" s="137"/>
      <c r="AIE38" s="137"/>
      <c r="AIF38" s="137"/>
      <c r="AIG38" s="137"/>
      <c r="AIH38" s="137"/>
      <c r="AII38" s="137"/>
      <c r="AIJ38" s="137"/>
      <c r="AIK38" s="137"/>
      <c r="AIL38" s="137"/>
      <c r="AIM38" s="137"/>
      <c r="AIN38" s="137"/>
      <c r="AIO38" s="137"/>
      <c r="AIP38" s="137"/>
      <c r="AIQ38" s="137"/>
      <c r="AIR38" s="137"/>
      <c r="AIS38" s="137"/>
      <c r="AIT38" s="137"/>
      <c r="AIU38" s="137"/>
      <c r="AIV38" s="137"/>
      <c r="AIW38" s="137"/>
      <c r="AIX38" s="137"/>
      <c r="AIY38" s="137"/>
      <c r="AIZ38" s="137"/>
      <c r="AJA38" s="137"/>
      <c r="AJB38" s="137"/>
      <c r="AJC38" s="137"/>
      <c r="AJD38" s="137"/>
      <c r="AJE38" s="137"/>
      <c r="AJF38" s="137"/>
      <c r="AJG38" s="137"/>
      <c r="AJH38" s="137"/>
      <c r="AJI38" s="137"/>
      <c r="AJJ38" s="137"/>
      <c r="AJK38" s="137"/>
      <c r="AJL38" s="137"/>
      <c r="AJM38" s="137"/>
      <c r="AJN38" s="137"/>
      <c r="AJO38" s="137"/>
      <c r="AJP38" s="137"/>
      <c r="AJQ38" s="137"/>
      <c r="AJR38" s="137"/>
      <c r="AJS38" s="137"/>
      <c r="AJT38" s="137"/>
      <c r="AJU38" s="137"/>
      <c r="AJV38" s="137"/>
      <c r="AJW38" s="137"/>
      <c r="AJX38" s="137"/>
      <c r="AJY38" s="137"/>
      <c r="AJZ38" s="137"/>
      <c r="AKA38" s="137"/>
      <c r="AKB38" s="137"/>
      <c r="AKC38" s="137"/>
      <c r="AKD38" s="137"/>
      <c r="AKE38" s="137"/>
      <c r="AKF38" s="137"/>
      <c r="AKG38" s="137"/>
      <c r="AKH38" s="137"/>
      <c r="AKI38" s="137"/>
      <c r="AKJ38" s="137"/>
      <c r="AKK38" s="137"/>
      <c r="AKL38" s="137"/>
      <c r="AKM38" s="137"/>
      <c r="AKN38" s="137"/>
      <c r="AKO38" s="137"/>
      <c r="AKP38" s="137"/>
      <c r="AKQ38" s="137"/>
      <c r="AKR38" s="137"/>
      <c r="AKS38" s="137"/>
      <c r="AKT38" s="137"/>
      <c r="AKU38" s="137"/>
      <c r="AKV38" s="137"/>
      <c r="AKW38" s="137"/>
      <c r="AKX38" s="137"/>
      <c r="AKY38" s="137"/>
      <c r="AKZ38" s="137"/>
      <c r="ALA38" s="137"/>
      <c r="ALB38" s="137"/>
      <c r="ALC38" s="137"/>
      <c r="ALD38" s="137"/>
      <c r="ALE38" s="137"/>
      <c r="ALF38" s="137"/>
      <c r="ALG38" s="137"/>
      <c r="ALH38" s="137"/>
      <c r="ALI38" s="137"/>
      <c r="ALJ38" s="137"/>
      <c r="ALK38" s="137"/>
      <c r="ALL38" s="137"/>
      <c r="ALM38" s="137"/>
      <c r="ALN38" s="137"/>
      <c r="ALO38" s="137"/>
      <c r="ALP38" s="137"/>
      <c r="ALQ38" s="137"/>
      <c r="ALR38" s="137"/>
      <c r="ALS38" s="137"/>
      <c r="ALT38" s="137"/>
      <c r="ALU38" s="137"/>
      <c r="ALV38" s="137"/>
      <c r="ALW38" s="137"/>
      <c r="ALX38" s="137"/>
      <c r="ALY38" s="137"/>
      <c r="ALZ38" s="137"/>
      <c r="AMA38" s="137"/>
      <c r="AMB38" s="137"/>
      <c r="AMC38" s="137"/>
      <c r="AMD38" s="137"/>
      <c r="AME38" s="137"/>
      <c r="AMF38" s="137"/>
      <c r="AMG38" s="137"/>
      <c r="AMH38" s="137"/>
      <c r="AMI38" s="137"/>
      <c r="AMJ38" s="137"/>
      <c r="AMK38" s="137"/>
      <c r="AML38" s="137"/>
    </row>
    <row r="39" spans="1:1026" s="230" customFormat="1" x14ac:dyDescent="0.25">
      <c r="A39" s="523">
        <v>44090</v>
      </c>
      <c r="B39" s="185" t="s">
        <v>275</v>
      </c>
      <c r="C39" s="524" t="s">
        <v>276</v>
      </c>
      <c r="D39" s="525"/>
      <c r="E39" s="526">
        <v>250</v>
      </c>
      <c r="F39" s="285">
        <v>44096</v>
      </c>
      <c r="G39" s="286"/>
      <c r="H39" s="287"/>
      <c r="I39" s="288"/>
      <c r="J39" s="288"/>
      <c r="K39" s="185"/>
      <c r="L39" s="289">
        <v>250</v>
      </c>
      <c r="M39" s="134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>
        <v>250</v>
      </c>
      <c r="Z39" s="570"/>
      <c r="AA39" s="135"/>
      <c r="AB39" s="137"/>
      <c r="AC39" s="137"/>
      <c r="AD39" s="198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37"/>
      <c r="CO39" s="137"/>
      <c r="CP39" s="137"/>
      <c r="CQ39" s="137"/>
      <c r="CR39" s="137"/>
      <c r="CS39" s="137"/>
      <c r="CT39" s="137"/>
      <c r="CU39" s="137"/>
      <c r="CV39" s="137"/>
      <c r="CW39" s="137"/>
      <c r="CX39" s="137"/>
      <c r="CY39" s="137"/>
      <c r="CZ39" s="137"/>
      <c r="DA39" s="137"/>
      <c r="DB39" s="137"/>
      <c r="DC39" s="137"/>
      <c r="DD39" s="137"/>
      <c r="DE39" s="137"/>
      <c r="DF39" s="137"/>
      <c r="DG39" s="137"/>
      <c r="DH39" s="137"/>
      <c r="DI39" s="137"/>
      <c r="DJ39" s="137"/>
      <c r="DK39" s="137"/>
      <c r="DL39" s="137"/>
      <c r="DM39" s="137"/>
      <c r="DN39" s="137"/>
      <c r="DO39" s="137"/>
      <c r="DP39" s="137"/>
      <c r="DQ39" s="137"/>
      <c r="DR39" s="137"/>
      <c r="DS39" s="137"/>
      <c r="DT39" s="137"/>
      <c r="DU39" s="137"/>
      <c r="DV39" s="137"/>
      <c r="DW39" s="137"/>
      <c r="DX39" s="137"/>
      <c r="DY39" s="137"/>
      <c r="DZ39" s="137"/>
      <c r="EA39" s="137"/>
      <c r="EB39" s="137"/>
      <c r="EC39" s="137"/>
      <c r="ED39" s="137"/>
      <c r="EE39" s="137"/>
      <c r="EF39" s="137"/>
      <c r="EG39" s="137"/>
      <c r="EH39" s="137"/>
      <c r="EI39" s="137"/>
      <c r="EJ39" s="137"/>
      <c r="EK39" s="137"/>
      <c r="EL39" s="137"/>
      <c r="EM39" s="137"/>
      <c r="EN39" s="137"/>
      <c r="EO39" s="137"/>
      <c r="EP39" s="137"/>
      <c r="EQ39" s="137"/>
      <c r="ER39" s="137"/>
      <c r="ES39" s="137"/>
      <c r="ET39" s="137"/>
      <c r="EU39" s="137"/>
      <c r="EV39" s="137"/>
      <c r="EW39" s="137"/>
      <c r="EX39" s="137"/>
      <c r="EY39" s="137"/>
      <c r="EZ39" s="137"/>
      <c r="FA39" s="137"/>
      <c r="FB39" s="137"/>
      <c r="FC39" s="137"/>
      <c r="FD39" s="137"/>
      <c r="FE39" s="137"/>
      <c r="FF39" s="137"/>
      <c r="FG39" s="137"/>
      <c r="FH39" s="137"/>
      <c r="FI39" s="137"/>
      <c r="FJ39" s="137"/>
      <c r="FK39" s="137"/>
      <c r="FL39" s="137"/>
      <c r="FM39" s="137"/>
      <c r="FN39" s="137"/>
      <c r="FO39" s="137"/>
      <c r="FP39" s="137"/>
      <c r="FQ39" s="137"/>
      <c r="FR39" s="137"/>
      <c r="FS39" s="137"/>
      <c r="FT39" s="137"/>
      <c r="FU39" s="137"/>
      <c r="FV39" s="137"/>
      <c r="FW39" s="137"/>
      <c r="FX39" s="137"/>
      <c r="FY39" s="137"/>
      <c r="FZ39" s="137"/>
      <c r="GA39" s="137"/>
      <c r="GB39" s="137"/>
      <c r="GC39" s="137"/>
      <c r="GD39" s="137"/>
      <c r="GE39" s="137"/>
      <c r="GF39" s="137"/>
      <c r="GG39" s="137"/>
      <c r="GH39" s="137"/>
      <c r="GI39" s="137"/>
      <c r="GJ39" s="137"/>
      <c r="GK39" s="137"/>
      <c r="GL39" s="137"/>
      <c r="GM39" s="137"/>
      <c r="GN39" s="137"/>
      <c r="GO39" s="137"/>
      <c r="GP39" s="137"/>
      <c r="GQ39" s="137"/>
      <c r="GR39" s="137"/>
      <c r="GS39" s="137"/>
      <c r="GT39" s="137"/>
      <c r="GU39" s="137"/>
      <c r="GV39" s="137"/>
      <c r="GW39" s="137"/>
      <c r="GX39" s="137"/>
      <c r="GY39" s="137"/>
      <c r="GZ39" s="137"/>
      <c r="HA39" s="137"/>
      <c r="HB39" s="137"/>
      <c r="HC39" s="137"/>
      <c r="HD39" s="137"/>
      <c r="HE39" s="137"/>
      <c r="HF39" s="137"/>
      <c r="HG39" s="137"/>
      <c r="HH39" s="137"/>
      <c r="HI39" s="137"/>
      <c r="HJ39" s="137"/>
      <c r="HK39" s="137"/>
      <c r="HL39" s="137"/>
      <c r="HM39" s="137"/>
      <c r="HN39" s="137"/>
      <c r="HO39" s="137"/>
      <c r="HP39" s="137"/>
      <c r="HQ39" s="137"/>
      <c r="HR39" s="137"/>
      <c r="HS39" s="137"/>
      <c r="HT39" s="137"/>
      <c r="HU39" s="137"/>
      <c r="HV39" s="137"/>
      <c r="HW39" s="137"/>
      <c r="HX39" s="137"/>
      <c r="HY39" s="137"/>
      <c r="HZ39" s="137"/>
      <c r="IA39" s="137"/>
      <c r="IB39" s="137"/>
      <c r="IC39" s="137"/>
      <c r="ID39" s="137"/>
      <c r="IE39" s="137"/>
      <c r="IF39" s="137"/>
      <c r="IG39" s="137"/>
      <c r="IH39" s="137"/>
      <c r="II39" s="137"/>
      <c r="IJ39" s="137"/>
      <c r="IK39" s="137"/>
      <c r="IL39" s="137"/>
      <c r="IM39" s="137"/>
      <c r="IN39" s="137"/>
      <c r="IO39" s="137"/>
      <c r="IP39" s="137"/>
      <c r="IQ39" s="137"/>
      <c r="IR39" s="137"/>
      <c r="IS39" s="137"/>
      <c r="IT39" s="137"/>
      <c r="IU39" s="137"/>
      <c r="IV39" s="137"/>
      <c r="IW39" s="137"/>
      <c r="IX39" s="137"/>
      <c r="IY39" s="137"/>
      <c r="IZ39" s="137"/>
      <c r="JA39" s="137"/>
      <c r="JB39" s="137"/>
      <c r="JC39" s="137"/>
      <c r="JD39" s="137"/>
      <c r="JE39" s="137"/>
      <c r="JF39" s="137"/>
      <c r="JG39" s="137"/>
      <c r="JH39" s="137"/>
      <c r="JI39" s="137"/>
      <c r="JJ39" s="137"/>
      <c r="JK39" s="137"/>
      <c r="JL39" s="137"/>
      <c r="JM39" s="137"/>
      <c r="JN39" s="137"/>
      <c r="JO39" s="137"/>
      <c r="JP39" s="137"/>
      <c r="JQ39" s="137"/>
      <c r="JR39" s="137"/>
      <c r="JS39" s="137"/>
      <c r="JT39" s="137"/>
      <c r="JU39" s="137"/>
      <c r="JV39" s="137"/>
      <c r="JW39" s="137"/>
      <c r="JX39" s="137"/>
      <c r="JY39" s="137"/>
      <c r="JZ39" s="137"/>
      <c r="KA39" s="137"/>
      <c r="KB39" s="137"/>
      <c r="KC39" s="137"/>
      <c r="KD39" s="137"/>
      <c r="KE39" s="137"/>
      <c r="KF39" s="137"/>
      <c r="KG39" s="137"/>
      <c r="KH39" s="137"/>
      <c r="KI39" s="137"/>
      <c r="KJ39" s="137"/>
      <c r="KK39" s="137"/>
      <c r="KL39" s="137"/>
      <c r="KM39" s="137"/>
      <c r="KN39" s="137"/>
      <c r="KO39" s="137"/>
      <c r="KP39" s="137"/>
      <c r="KQ39" s="137"/>
      <c r="KR39" s="137"/>
      <c r="KS39" s="137"/>
      <c r="KT39" s="137"/>
      <c r="KU39" s="137"/>
      <c r="KV39" s="137"/>
      <c r="KW39" s="137"/>
      <c r="KX39" s="137"/>
      <c r="KY39" s="137"/>
      <c r="KZ39" s="137"/>
      <c r="LA39" s="137"/>
      <c r="LB39" s="137"/>
      <c r="LC39" s="137"/>
      <c r="LD39" s="137"/>
      <c r="LE39" s="137"/>
      <c r="LF39" s="137"/>
      <c r="LG39" s="137"/>
      <c r="LH39" s="137"/>
      <c r="LI39" s="137"/>
      <c r="LJ39" s="137"/>
      <c r="LK39" s="137"/>
      <c r="LL39" s="137"/>
      <c r="LM39" s="137"/>
      <c r="LN39" s="137"/>
      <c r="LO39" s="137"/>
      <c r="LP39" s="137"/>
      <c r="LQ39" s="137"/>
      <c r="LR39" s="137"/>
      <c r="LS39" s="137"/>
      <c r="LT39" s="137"/>
      <c r="LU39" s="137"/>
      <c r="LV39" s="137"/>
      <c r="LW39" s="137"/>
      <c r="LX39" s="137"/>
      <c r="LY39" s="137"/>
      <c r="LZ39" s="137"/>
      <c r="MA39" s="137"/>
      <c r="MB39" s="137"/>
      <c r="MC39" s="137"/>
      <c r="MD39" s="137"/>
      <c r="ME39" s="137"/>
      <c r="MF39" s="137"/>
      <c r="MG39" s="137"/>
      <c r="MH39" s="137"/>
      <c r="MI39" s="137"/>
      <c r="MJ39" s="137"/>
      <c r="MK39" s="137"/>
      <c r="ML39" s="137"/>
      <c r="MM39" s="137"/>
      <c r="MN39" s="137"/>
      <c r="MO39" s="137"/>
      <c r="MP39" s="137"/>
      <c r="MQ39" s="137"/>
      <c r="MR39" s="137"/>
      <c r="MS39" s="137"/>
      <c r="MT39" s="137"/>
      <c r="MU39" s="137"/>
      <c r="MV39" s="137"/>
      <c r="MW39" s="137"/>
      <c r="MX39" s="137"/>
      <c r="MY39" s="137"/>
      <c r="MZ39" s="137"/>
      <c r="NA39" s="137"/>
      <c r="NB39" s="137"/>
      <c r="NC39" s="137"/>
      <c r="ND39" s="137"/>
      <c r="NE39" s="137"/>
      <c r="NF39" s="137"/>
      <c r="NG39" s="137"/>
      <c r="NH39" s="137"/>
      <c r="NI39" s="137"/>
      <c r="NJ39" s="137"/>
      <c r="NK39" s="137"/>
      <c r="NL39" s="137"/>
      <c r="NM39" s="137"/>
      <c r="NN39" s="137"/>
      <c r="NO39" s="137"/>
      <c r="NP39" s="137"/>
      <c r="NQ39" s="137"/>
      <c r="NR39" s="137"/>
      <c r="NS39" s="137"/>
      <c r="NT39" s="137"/>
      <c r="NU39" s="137"/>
      <c r="NV39" s="137"/>
      <c r="NW39" s="137"/>
      <c r="NX39" s="137"/>
      <c r="NY39" s="137"/>
      <c r="NZ39" s="137"/>
      <c r="OA39" s="137"/>
      <c r="OB39" s="137"/>
      <c r="OC39" s="137"/>
      <c r="OD39" s="137"/>
      <c r="OE39" s="137"/>
      <c r="OF39" s="137"/>
      <c r="OG39" s="137"/>
      <c r="OH39" s="137"/>
      <c r="OI39" s="137"/>
      <c r="OJ39" s="137"/>
      <c r="OK39" s="137"/>
      <c r="OL39" s="137"/>
      <c r="OM39" s="137"/>
      <c r="ON39" s="137"/>
      <c r="OO39" s="137"/>
      <c r="OP39" s="137"/>
      <c r="OQ39" s="137"/>
      <c r="OR39" s="137"/>
      <c r="OS39" s="137"/>
      <c r="OT39" s="137"/>
      <c r="OU39" s="137"/>
      <c r="OV39" s="137"/>
      <c r="OW39" s="137"/>
      <c r="OX39" s="137"/>
      <c r="OY39" s="137"/>
      <c r="OZ39" s="137"/>
      <c r="PA39" s="137"/>
      <c r="PB39" s="137"/>
      <c r="PC39" s="137"/>
      <c r="PD39" s="137"/>
      <c r="PE39" s="137"/>
      <c r="PF39" s="137"/>
      <c r="PG39" s="137"/>
      <c r="PH39" s="137"/>
      <c r="PI39" s="137"/>
      <c r="PJ39" s="137"/>
      <c r="PK39" s="137"/>
      <c r="PL39" s="137"/>
      <c r="PM39" s="137"/>
      <c r="PN39" s="137"/>
      <c r="PO39" s="137"/>
      <c r="PP39" s="137"/>
      <c r="PQ39" s="137"/>
      <c r="PR39" s="137"/>
      <c r="PS39" s="137"/>
      <c r="PT39" s="137"/>
      <c r="PU39" s="137"/>
      <c r="PV39" s="137"/>
      <c r="PW39" s="137"/>
      <c r="PX39" s="137"/>
      <c r="PY39" s="137"/>
      <c r="PZ39" s="137"/>
      <c r="QA39" s="137"/>
      <c r="QB39" s="137"/>
      <c r="QC39" s="137"/>
      <c r="QD39" s="137"/>
      <c r="QE39" s="137"/>
      <c r="QF39" s="137"/>
      <c r="QG39" s="137"/>
      <c r="QH39" s="137"/>
      <c r="QI39" s="137"/>
      <c r="QJ39" s="137"/>
      <c r="QK39" s="137"/>
      <c r="QL39" s="137"/>
      <c r="QM39" s="137"/>
      <c r="QN39" s="137"/>
      <c r="QO39" s="137"/>
      <c r="QP39" s="137"/>
      <c r="QQ39" s="137"/>
      <c r="QR39" s="137"/>
      <c r="QS39" s="137"/>
      <c r="QT39" s="137"/>
      <c r="QU39" s="137"/>
      <c r="QV39" s="137"/>
      <c r="QW39" s="137"/>
      <c r="QX39" s="137"/>
      <c r="QY39" s="137"/>
      <c r="QZ39" s="137"/>
      <c r="RA39" s="137"/>
      <c r="RB39" s="137"/>
      <c r="RC39" s="137"/>
      <c r="RD39" s="137"/>
      <c r="RE39" s="137"/>
      <c r="RF39" s="137"/>
      <c r="RG39" s="137"/>
      <c r="RH39" s="137"/>
      <c r="RI39" s="137"/>
      <c r="RJ39" s="137"/>
      <c r="RK39" s="137"/>
      <c r="RL39" s="137"/>
      <c r="RM39" s="137"/>
      <c r="RN39" s="137"/>
      <c r="RO39" s="137"/>
      <c r="RP39" s="137"/>
      <c r="RQ39" s="137"/>
      <c r="RR39" s="137"/>
      <c r="RS39" s="137"/>
      <c r="RT39" s="137"/>
      <c r="RU39" s="137"/>
      <c r="RV39" s="137"/>
      <c r="RW39" s="137"/>
      <c r="RX39" s="137"/>
      <c r="RY39" s="137"/>
      <c r="RZ39" s="137"/>
      <c r="SA39" s="137"/>
      <c r="SB39" s="137"/>
      <c r="SC39" s="137"/>
      <c r="SD39" s="137"/>
      <c r="SE39" s="137"/>
      <c r="SF39" s="137"/>
      <c r="SG39" s="137"/>
      <c r="SH39" s="137"/>
      <c r="SI39" s="137"/>
      <c r="SJ39" s="137"/>
      <c r="SK39" s="137"/>
      <c r="SL39" s="137"/>
      <c r="SM39" s="137"/>
      <c r="SN39" s="137"/>
      <c r="SO39" s="137"/>
      <c r="SP39" s="137"/>
      <c r="SQ39" s="137"/>
      <c r="SR39" s="137"/>
      <c r="SS39" s="137"/>
      <c r="ST39" s="137"/>
      <c r="SU39" s="137"/>
      <c r="SV39" s="137"/>
      <c r="SW39" s="137"/>
      <c r="SX39" s="137"/>
      <c r="SY39" s="137"/>
      <c r="SZ39" s="137"/>
      <c r="TA39" s="137"/>
      <c r="TB39" s="137"/>
      <c r="TC39" s="137"/>
      <c r="TD39" s="137"/>
      <c r="TE39" s="137"/>
      <c r="TF39" s="137"/>
      <c r="TG39" s="137"/>
      <c r="TH39" s="137"/>
      <c r="TI39" s="137"/>
      <c r="TJ39" s="137"/>
      <c r="TK39" s="137"/>
      <c r="TL39" s="137"/>
      <c r="TM39" s="137"/>
      <c r="TN39" s="137"/>
      <c r="TO39" s="137"/>
      <c r="TP39" s="137"/>
      <c r="TQ39" s="137"/>
      <c r="TR39" s="137"/>
      <c r="TS39" s="137"/>
      <c r="TT39" s="137"/>
      <c r="TU39" s="137"/>
      <c r="TV39" s="137"/>
      <c r="TW39" s="137"/>
      <c r="TX39" s="137"/>
      <c r="TY39" s="137"/>
      <c r="TZ39" s="137"/>
      <c r="UA39" s="137"/>
      <c r="UB39" s="137"/>
      <c r="UC39" s="137"/>
      <c r="UD39" s="137"/>
      <c r="UE39" s="137"/>
      <c r="UF39" s="137"/>
      <c r="UG39" s="137"/>
      <c r="UH39" s="137"/>
      <c r="UI39" s="137"/>
      <c r="UJ39" s="137"/>
      <c r="UK39" s="137"/>
      <c r="UL39" s="137"/>
      <c r="UM39" s="137"/>
      <c r="UN39" s="137"/>
      <c r="UO39" s="137"/>
      <c r="UP39" s="137"/>
      <c r="UQ39" s="137"/>
      <c r="UR39" s="137"/>
      <c r="US39" s="137"/>
      <c r="UT39" s="137"/>
      <c r="UU39" s="137"/>
      <c r="UV39" s="137"/>
      <c r="UW39" s="137"/>
      <c r="UX39" s="137"/>
      <c r="UY39" s="137"/>
      <c r="UZ39" s="137"/>
      <c r="VA39" s="137"/>
      <c r="VB39" s="137"/>
      <c r="VC39" s="137"/>
      <c r="VD39" s="137"/>
      <c r="VE39" s="137"/>
      <c r="VF39" s="137"/>
      <c r="VG39" s="137"/>
      <c r="VH39" s="137"/>
      <c r="VI39" s="137"/>
      <c r="VJ39" s="137"/>
      <c r="VK39" s="137"/>
      <c r="VL39" s="137"/>
      <c r="VM39" s="137"/>
      <c r="VN39" s="137"/>
      <c r="VO39" s="137"/>
      <c r="VP39" s="137"/>
      <c r="VQ39" s="137"/>
      <c r="VR39" s="137"/>
      <c r="VS39" s="137"/>
      <c r="VT39" s="137"/>
      <c r="VU39" s="137"/>
      <c r="VV39" s="137"/>
      <c r="VW39" s="137"/>
      <c r="VX39" s="137"/>
      <c r="VY39" s="137"/>
      <c r="VZ39" s="137"/>
      <c r="WA39" s="137"/>
      <c r="WB39" s="137"/>
      <c r="WC39" s="137"/>
      <c r="WD39" s="137"/>
      <c r="WE39" s="137"/>
      <c r="WF39" s="137"/>
      <c r="WG39" s="137"/>
      <c r="WH39" s="137"/>
      <c r="WI39" s="137"/>
      <c r="WJ39" s="137"/>
      <c r="WK39" s="137"/>
      <c r="WL39" s="137"/>
      <c r="WM39" s="137"/>
      <c r="WN39" s="137"/>
      <c r="WO39" s="137"/>
      <c r="WP39" s="137"/>
      <c r="WQ39" s="137"/>
      <c r="WR39" s="137"/>
      <c r="WS39" s="137"/>
      <c r="WT39" s="137"/>
      <c r="WU39" s="137"/>
      <c r="WV39" s="137"/>
      <c r="WW39" s="137"/>
      <c r="WX39" s="137"/>
      <c r="WY39" s="137"/>
      <c r="WZ39" s="137"/>
      <c r="XA39" s="137"/>
      <c r="XB39" s="137"/>
      <c r="XC39" s="137"/>
      <c r="XD39" s="137"/>
      <c r="XE39" s="137"/>
      <c r="XF39" s="137"/>
      <c r="XG39" s="137"/>
      <c r="XH39" s="137"/>
      <c r="XI39" s="137"/>
      <c r="XJ39" s="137"/>
      <c r="XK39" s="137"/>
      <c r="XL39" s="137"/>
      <c r="XM39" s="137"/>
      <c r="XN39" s="137"/>
      <c r="XO39" s="137"/>
      <c r="XP39" s="137"/>
      <c r="XQ39" s="137"/>
      <c r="XR39" s="137"/>
      <c r="XS39" s="137"/>
      <c r="XT39" s="137"/>
      <c r="XU39" s="137"/>
      <c r="XV39" s="137"/>
      <c r="XW39" s="137"/>
      <c r="XX39" s="137"/>
      <c r="XY39" s="137"/>
      <c r="XZ39" s="137"/>
      <c r="YA39" s="137"/>
      <c r="YB39" s="137"/>
      <c r="YC39" s="137"/>
      <c r="YD39" s="137"/>
      <c r="YE39" s="137"/>
      <c r="YF39" s="137"/>
      <c r="YG39" s="137"/>
      <c r="YH39" s="137"/>
      <c r="YI39" s="137"/>
      <c r="YJ39" s="137"/>
      <c r="YK39" s="137"/>
      <c r="YL39" s="137"/>
      <c r="YM39" s="137"/>
      <c r="YN39" s="137"/>
      <c r="YO39" s="137"/>
      <c r="YP39" s="137"/>
      <c r="YQ39" s="137"/>
      <c r="YR39" s="137"/>
      <c r="YS39" s="137"/>
      <c r="YT39" s="137"/>
      <c r="YU39" s="137"/>
      <c r="YV39" s="137"/>
      <c r="YW39" s="137"/>
      <c r="YX39" s="137"/>
      <c r="YY39" s="137"/>
      <c r="YZ39" s="137"/>
      <c r="ZA39" s="137"/>
      <c r="ZB39" s="137"/>
      <c r="ZC39" s="137"/>
      <c r="ZD39" s="137"/>
      <c r="ZE39" s="137"/>
      <c r="ZF39" s="137"/>
      <c r="ZG39" s="137"/>
      <c r="ZH39" s="137"/>
      <c r="ZI39" s="137"/>
      <c r="ZJ39" s="137"/>
      <c r="ZK39" s="137"/>
      <c r="ZL39" s="137"/>
      <c r="ZM39" s="137"/>
      <c r="ZN39" s="137"/>
      <c r="ZO39" s="137"/>
      <c r="ZP39" s="137"/>
      <c r="ZQ39" s="137"/>
      <c r="ZR39" s="137"/>
      <c r="ZS39" s="137"/>
      <c r="ZT39" s="137"/>
      <c r="ZU39" s="137"/>
      <c r="ZV39" s="137"/>
      <c r="ZW39" s="137"/>
      <c r="ZX39" s="137"/>
      <c r="ZY39" s="137"/>
      <c r="ZZ39" s="137"/>
      <c r="AAA39" s="137"/>
      <c r="AAB39" s="137"/>
      <c r="AAC39" s="137"/>
      <c r="AAD39" s="137"/>
      <c r="AAE39" s="137"/>
      <c r="AAF39" s="137"/>
      <c r="AAG39" s="137"/>
      <c r="AAH39" s="137"/>
      <c r="AAI39" s="137"/>
      <c r="AAJ39" s="137"/>
      <c r="AAK39" s="137"/>
      <c r="AAL39" s="137"/>
      <c r="AAM39" s="137"/>
      <c r="AAN39" s="137"/>
      <c r="AAO39" s="137"/>
      <c r="AAP39" s="137"/>
      <c r="AAQ39" s="137"/>
      <c r="AAR39" s="137"/>
      <c r="AAS39" s="137"/>
      <c r="AAT39" s="137"/>
      <c r="AAU39" s="137"/>
      <c r="AAV39" s="137"/>
      <c r="AAW39" s="137"/>
      <c r="AAX39" s="137"/>
      <c r="AAY39" s="137"/>
      <c r="AAZ39" s="137"/>
      <c r="ABA39" s="137"/>
      <c r="ABB39" s="137"/>
      <c r="ABC39" s="137"/>
      <c r="ABD39" s="137"/>
      <c r="ABE39" s="137"/>
      <c r="ABF39" s="137"/>
      <c r="ABG39" s="137"/>
      <c r="ABH39" s="137"/>
      <c r="ABI39" s="137"/>
      <c r="ABJ39" s="137"/>
      <c r="ABK39" s="137"/>
      <c r="ABL39" s="137"/>
      <c r="ABM39" s="137"/>
      <c r="ABN39" s="137"/>
      <c r="ABO39" s="137"/>
      <c r="ABP39" s="137"/>
      <c r="ABQ39" s="137"/>
      <c r="ABR39" s="137"/>
      <c r="ABS39" s="137"/>
      <c r="ABT39" s="137"/>
      <c r="ABU39" s="137"/>
      <c r="ABV39" s="137"/>
      <c r="ABW39" s="137"/>
      <c r="ABX39" s="137"/>
      <c r="ABY39" s="137"/>
      <c r="ABZ39" s="137"/>
      <c r="ACA39" s="137"/>
      <c r="ACB39" s="137"/>
      <c r="ACC39" s="137"/>
      <c r="ACD39" s="137"/>
      <c r="ACE39" s="137"/>
      <c r="ACF39" s="137"/>
      <c r="ACG39" s="137"/>
      <c r="ACH39" s="137"/>
      <c r="ACI39" s="137"/>
      <c r="ACJ39" s="137"/>
      <c r="ACK39" s="137"/>
      <c r="ACL39" s="137"/>
      <c r="ACM39" s="137"/>
      <c r="ACN39" s="137"/>
      <c r="ACO39" s="137"/>
      <c r="ACP39" s="137"/>
      <c r="ACQ39" s="137"/>
      <c r="ACR39" s="137"/>
      <c r="ACS39" s="137"/>
      <c r="ACT39" s="137"/>
      <c r="ACU39" s="137"/>
      <c r="ACV39" s="137"/>
      <c r="ACW39" s="137"/>
      <c r="ACX39" s="137"/>
      <c r="ACY39" s="137"/>
      <c r="ACZ39" s="137"/>
      <c r="ADA39" s="137"/>
      <c r="ADB39" s="137"/>
      <c r="ADC39" s="137"/>
      <c r="ADD39" s="137"/>
      <c r="ADE39" s="137"/>
      <c r="ADF39" s="137"/>
      <c r="ADG39" s="137"/>
      <c r="ADH39" s="137"/>
      <c r="ADI39" s="137"/>
      <c r="ADJ39" s="137"/>
      <c r="ADK39" s="137"/>
      <c r="ADL39" s="137"/>
      <c r="ADM39" s="137"/>
      <c r="ADN39" s="137"/>
      <c r="ADO39" s="137"/>
      <c r="ADP39" s="137"/>
      <c r="ADQ39" s="137"/>
      <c r="ADR39" s="137"/>
      <c r="ADS39" s="137"/>
      <c r="ADT39" s="137"/>
      <c r="ADU39" s="137"/>
      <c r="ADV39" s="137"/>
      <c r="ADW39" s="137"/>
      <c r="ADX39" s="137"/>
      <c r="ADY39" s="137"/>
      <c r="ADZ39" s="137"/>
      <c r="AEA39" s="137"/>
      <c r="AEB39" s="137"/>
      <c r="AEC39" s="137"/>
      <c r="AED39" s="137"/>
      <c r="AEE39" s="137"/>
      <c r="AEF39" s="137"/>
      <c r="AEG39" s="137"/>
      <c r="AEH39" s="137"/>
      <c r="AEI39" s="137"/>
      <c r="AEJ39" s="137"/>
      <c r="AEK39" s="137"/>
      <c r="AEL39" s="137"/>
      <c r="AEM39" s="137"/>
      <c r="AEN39" s="137"/>
      <c r="AEO39" s="137"/>
      <c r="AEP39" s="137"/>
      <c r="AEQ39" s="137"/>
      <c r="AER39" s="137"/>
      <c r="AES39" s="137"/>
      <c r="AET39" s="137"/>
      <c r="AEU39" s="137"/>
      <c r="AEV39" s="137"/>
      <c r="AEW39" s="137"/>
      <c r="AEX39" s="137"/>
      <c r="AEY39" s="137"/>
      <c r="AEZ39" s="137"/>
      <c r="AFA39" s="137"/>
      <c r="AFB39" s="137"/>
      <c r="AFC39" s="137"/>
      <c r="AFD39" s="137"/>
      <c r="AFE39" s="137"/>
      <c r="AFF39" s="137"/>
      <c r="AFG39" s="137"/>
      <c r="AFH39" s="137"/>
      <c r="AFI39" s="137"/>
      <c r="AFJ39" s="137"/>
      <c r="AFK39" s="137"/>
      <c r="AFL39" s="137"/>
      <c r="AFM39" s="137"/>
      <c r="AFN39" s="137"/>
      <c r="AFO39" s="137"/>
      <c r="AFP39" s="137"/>
      <c r="AFQ39" s="137"/>
      <c r="AFR39" s="137"/>
      <c r="AFS39" s="137"/>
      <c r="AFT39" s="137"/>
      <c r="AFU39" s="137"/>
      <c r="AFV39" s="137"/>
      <c r="AFW39" s="137"/>
      <c r="AFX39" s="137"/>
      <c r="AFY39" s="137"/>
      <c r="AFZ39" s="137"/>
      <c r="AGA39" s="137"/>
      <c r="AGB39" s="137"/>
      <c r="AGC39" s="137"/>
      <c r="AGD39" s="137"/>
      <c r="AGE39" s="137"/>
      <c r="AGF39" s="137"/>
      <c r="AGG39" s="137"/>
      <c r="AGH39" s="137"/>
      <c r="AGI39" s="137"/>
      <c r="AGJ39" s="137"/>
      <c r="AGK39" s="137"/>
      <c r="AGL39" s="137"/>
      <c r="AGM39" s="137"/>
      <c r="AGN39" s="137"/>
      <c r="AGO39" s="137"/>
      <c r="AGP39" s="137"/>
      <c r="AGQ39" s="137"/>
      <c r="AGR39" s="137"/>
      <c r="AGS39" s="137"/>
      <c r="AGT39" s="137"/>
      <c r="AGU39" s="137"/>
      <c r="AGV39" s="137"/>
      <c r="AGW39" s="137"/>
      <c r="AGX39" s="137"/>
      <c r="AGY39" s="137"/>
      <c r="AGZ39" s="137"/>
      <c r="AHA39" s="137"/>
      <c r="AHB39" s="137"/>
      <c r="AHC39" s="137"/>
      <c r="AHD39" s="137"/>
      <c r="AHE39" s="137"/>
      <c r="AHF39" s="137"/>
      <c r="AHG39" s="137"/>
      <c r="AHH39" s="137"/>
      <c r="AHI39" s="137"/>
      <c r="AHJ39" s="137"/>
      <c r="AHK39" s="137"/>
      <c r="AHL39" s="137"/>
      <c r="AHM39" s="137"/>
      <c r="AHN39" s="137"/>
      <c r="AHO39" s="137"/>
      <c r="AHP39" s="137"/>
      <c r="AHQ39" s="137"/>
      <c r="AHR39" s="137"/>
      <c r="AHS39" s="137"/>
      <c r="AHT39" s="137"/>
      <c r="AHU39" s="137"/>
      <c r="AHV39" s="137"/>
      <c r="AHW39" s="137"/>
      <c r="AHX39" s="137"/>
      <c r="AHY39" s="137"/>
      <c r="AHZ39" s="137"/>
      <c r="AIA39" s="137"/>
      <c r="AIB39" s="137"/>
      <c r="AIC39" s="137"/>
      <c r="AID39" s="137"/>
      <c r="AIE39" s="137"/>
      <c r="AIF39" s="137"/>
      <c r="AIG39" s="137"/>
      <c r="AIH39" s="137"/>
      <c r="AII39" s="137"/>
      <c r="AIJ39" s="137"/>
      <c r="AIK39" s="137"/>
      <c r="AIL39" s="137"/>
      <c r="AIM39" s="137"/>
      <c r="AIN39" s="137"/>
      <c r="AIO39" s="137"/>
      <c r="AIP39" s="137"/>
      <c r="AIQ39" s="137"/>
      <c r="AIR39" s="137"/>
      <c r="AIS39" s="137"/>
      <c r="AIT39" s="137"/>
      <c r="AIU39" s="137"/>
      <c r="AIV39" s="137"/>
      <c r="AIW39" s="137"/>
      <c r="AIX39" s="137"/>
      <c r="AIY39" s="137"/>
      <c r="AIZ39" s="137"/>
      <c r="AJA39" s="137"/>
      <c r="AJB39" s="137"/>
      <c r="AJC39" s="137"/>
      <c r="AJD39" s="137"/>
      <c r="AJE39" s="137"/>
      <c r="AJF39" s="137"/>
      <c r="AJG39" s="137"/>
      <c r="AJH39" s="137"/>
      <c r="AJI39" s="137"/>
      <c r="AJJ39" s="137"/>
      <c r="AJK39" s="137"/>
      <c r="AJL39" s="137"/>
      <c r="AJM39" s="137"/>
      <c r="AJN39" s="137"/>
      <c r="AJO39" s="137"/>
      <c r="AJP39" s="137"/>
      <c r="AJQ39" s="137"/>
      <c r="AJR39" s="137"/>
      <c r="AJS39" s="137"/>
      <c r="AJT39" s="137"/>
      <c r="AJU39" s="137"/>
      <c r="AJV39" s="137"/>
      <c r="AJW39" s="137"/>
      <c r="AJX39" s="137"/>
      <c r="AJY39" s="137"/>
      <c r="AJZ39" s="137"/>
      <c r="AKA39" s="137"/>
      <c r="AKB39" s="137"/>
      <c r="AKC39" s="137"/>
      <c r="AKD39" s="137"/>
      <c r="AKE39" s="137"/>
      <c r="AKF39" s="137"/>
      <c r="AKG39" s="137"/>
      <c r="AKH39" s="137"/>
      <c r="AKI39" s="137"/>
      <c r="AKJ39" s="137"/>
      <c r="AKK39" s="137"/>
      <c r="AKL39" s="137"/>
      <c r="AKM39" s="137"/>
      <c r="AKN39" s="137"/>
      <c r="AKO39" s="137"/>
      <c r="AKP39" s="137"/>
      <c r="AKQ39" s="137"/>
      <c r="AKR39" s="137"/>
      <c r="AKS39" s="137"/>
      <c r="AKT39" s="137"/>
      <c r="AKU39" s="137"/>
      <c r="AKV39" s="137"/>
      <c r="AKW39" s="137"/>
      <c r="AKX39" s="137"/>
      <c r="AKY39" s="137"/>
      <c r="AKZ39" s="137"/>
      <c r="ALA39" s="137"/>
      <c r="ALB39" s="137"/>
      <c r="ALC39" s="137"/>
      <c r="ALD39" s="137"/>
      <c r="ALE39" s="137"/>
      <c r="ALF39" s="137"/>
      <c r="ALG39" s="137"/>
      <c r="ALH39" s="137"/>
      <c r="ALI39" s="137"/>
      <c r="ALJ39" s="137"/>
      <c r="ALK39" s="137"/>
      <c r="ALL39" s="137"/>
      <c r="ALM39" s="137"/>
      <c r="ALN39" s="137"/>
      <c r="ALO39" s="137"/>
      <c r="ALP39" s="137"/>
      <c r="ALQ39" s="137"/>
      <c r="ALR39" s="137"/>
      <c r="ALS39" s="137"/>
      <c r="ALT39" s="137"/>
      <c r="ALU39" s="137"/>
      <c r="ALV39" s="137"/>
      <c r="ALW39" s="137"/>
      <c r="ALX39" s="137"/>
      <c r="ALY39" s="137"/>
      <c r="ALZ39" s="137"/>
      <c r="AMA39" s="137"/>
      <c r="AMB39" s="137"/>
      <c r="AMC39" s="137"/>
      <c r="AMD39" s="137"/>
      <c r="AME39" s="137"/>
      <c r="AMF39" s="137"/>
      <c r="AMG39" s="137"/>
      <c r="AMH39" s="137"/>
      <c r="AMI39" s="137"/>
      <c r="AMJ39" s="137"/>
      <c r="AMK39" s="137"/>
      <c r="AML39" s="137"/>
    </row>
    <row r="40" spans="1:1026" s="230" customFormat="1" x14ac:dyDescent="0.25">
      <c r="A40" s="478">
        <v>44455</v>
      </c>
      <c r="B40" s="741" t="s">
        <v>26</v>
      </c>
      <c r="C40" s="742"/>
      <c r="D40" s="743">
        <v>571</v>
      </c>
      <c r="E40" s="744">
        <v>-50</v>
      </c>
      <c r="F40" s="745" t="s">
        <v>251</v>
      </c>
      <c r="G40" s="286"/>
      <c r="H40" s="287"/>
      <c r="I40" s="288"/>
      <c r="J40" s="288"/>
      <c r="K40" s="185"/>
      <c r="L40" s="289">
        <v>-50</v>
      </c>
      <c r="M40" s="134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>
        <v>-50</v>
      </c>
      <c r="Z40" s="570"/>
      <c r="AA40" s="135"/>
      <c r="AB40" s="137"/>
      <c r="AC40" s="137"/>
      <c r="AD40" s="198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7"/>
      <c r="BR40" s="137"/>
      <c r="BS40" s="137"/>
      <c r="BT40" s="137"/>
      <c r="BU40" s="137"/>
      <c r="BV40" s="137"/>
      <c r="BW40" s="137"/>
      <c r="BX40" s="137"/>
      <c r="BY40" s="137"/>
      <c r="BZ40" s="137"/>
      <c r="CA40" s="137"/>
      <c r="CB40" s="137"/>
      <c r="CC40" s="137"/>
      <c r="CD40" s="13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137"/>
      <c r="CP40" s="137"/>
      <c r="CQ40" s="137"/>
      <c r="CR40" s="137"/>
      <c r="CS40" s="137"/>
      <c r="CT40" s="137"/>
      <c r="CU40" s="137"/>
      <c r="CV40" s="137"/>
      <c r="CW40" s="137"/>
      <c r="CX40" s="137"/>
      <c r="CY40" s="137"/>
      <c r="CZ40" s="137"/>
      <c r="DA40" s="137"/>
      <c r="DB40" s="137"/>
      <c r="DC40" s="137"/>
      <c r="DD40" s="137"/>
      <c r="DE40" s="137"/>
      <c r="DF40" s="137"/>
      <c r="DG40" s="137"/>
      <c r="DH40" s="137"/>
      <c r="DI40" s="137"/>
      <c r="DJ40" s="137"/>
      <c r="DK40" s="137"/>
      <c r="DL40" s="137"/>
      <c r="DM40" s="137"/>
      <c r="DN40" s="137"/>
      <c r="DO40" s="137"/>
      <c r="DP40" s="137"/>
      <c r="DQ40" s="137"/>
      <c r="DR40" s="137"/>
      <c r="DS40" s="137"/>
      <c r="DT40" s="137"/>
      <c r="DU40" s="137"/>
      <c r="DV40" s="137"/>
      <c r="DW40" s="137"/>
      <c r="DX40" s="137"/>
      <c r="DY40" s="137"/>
      <c r="DZ40" s="137"/>
      <c r="EA40" s="137"/>
      <c r="EB40" s="137"/>
      <c r="EC40" s="137"/>
      <c r="ED40" s="137"/>
      <c r="EE40" s="137"/>
      <c r="EF40" s="137"/>
      <c r="EG40" s="137"/>
      <c r="EH40" s="137"/>
      <c r="EI40" s="137"/>
      <c r="EJ40" s="137"/>
      <c r="EK40" s="137"/>
      <c r="EL40" s="137"/>
      <c r="EM40" s="137"/>
      <c r="EN40" s="137"/>
      <c r="EO40" s="137"/>
      <c r="EP40" s="137"/>
      <c r="EQ40" s="137"/>
      <c r="ER40" s="137"/>
      <c r="ES40" s="137"/>
      <c r="ET40" s="137"/>
      <c r="EU40" s="137"/>
      <c r="EV40" s="137"/>
      <c r="EW40" s="137"/>
      <c r="EX40" s="137"/>
      <c r="EY40" s="137"/>
      <c r="EZ40" s="137"/>
      <c r="FA40" s="137"/>
      <c r="FB40" s="137"/>
      <c r="FC40" s="137"/>
      <c r="FD40" s="137"/>
      <c r="FE40" s="137"/>
      <c r="FF40" s="137"/>
      <c r="FG40" s="137"/>
      <c r="FH40" s="137"/>
      <c r="FI40" s="137"/>
      <c r="FJ40" s="137"/>
      <c r="FK40" s="137"/>
      <c r="FL40" s="137"/>
      <c r="FM40" s="137"/>
      <c r="FN40" s="137"/>
      <c r="FO40" s="137"/>
      <c r="FP40" s="137"/>
      <c r="FQ40" s="137"/>
      <c r="FR40" s="137"/>
      <c r="FS40" s="137"/>
      <c r="FT40" s="137"/>
      <c r="FU40" s="137"/>
      <c r="FV40" s="137"/>
      <c r="FW40" s="137"/>
      <c r="FX40" s="137"/>
      <c r="FY40" s="137"/>
      <c r="FZ40" s="137"/>
      <c r="GA40" s="137"/>
      <c r="GB40" s="137"/>
      <c r="GC40" s="137"/>
      <c r="GD40" s="137"/>
      <c r="GE40" s="137"/>
      <c r="GF40" s="137"/>
      <c r="GG40" s="137"/>
      <c r="GH40" s="137"/>
      <c r="GI40" s="137"/>
      <c r="GJ40" s="137"/>
      <c r="GK40" s="137"/>
      <c r="GL40" s="137"/>
      <c r="GM40" s="137"/>
      <c r="GN40" s="137"/>
      <c r="GO40" s="137"/>
      <c r="GP40" s="137"/>
      <c r="GQ40" s="137"/>
      <c r="GR40" s="137"/>
      <c r="GS40" s="137"/>
      <c r="GT40" s="137"/>
      <c r="GU40" s="137"/>
      <c r="GV40" s="137"/>
      <c r="GW40" s="137"/>
      <c r="GX40" s="137"/>
      <c r="GY40" s="137"/>
      <c r="GZ40" s="137"/>
      <c r="HA40" s="137"/>
      <c r="HB40" s="137"/>
      <c r="HC40" s="137"/>
      <c r="HD40" s="137"/>
      <c r="HE40" s="137"/>
      <c r="HF40" s="137"/>
      <c r="HG40" s="137"/>
      <c r="HH40" s="137"/>
      <c r="HI40" s="137"/>
      <c r="HJ40" s="137"/>
      <c r="HK40" s="137"/>
      <c r="HL40" s="137"/>
      <c r="HM40" s="137"/>
      <c r="HN40" s="137"/>
      <c r="HO40" s="137"/>
      <c r="HP40" s="137"/>
      <c r="HQ40" s="137"/>
      <c r="HR40" s="137"/>
      <c r="HS40" s="137"/>
      <c r="HT40" s="137"/>
      <c r="HU40" s="137"/>
      <c r="HV40" s="137"/>
      <c r="HW40" s="137"/>
      <c r="HX40" s="137"/>
      <c r="HY40" s="137"/>
      <c r="HZ40" s="137"/>
      <c r="IA40" s="137"/>
      <c r="IB40" s="137"/>
      <c r="IC40" s="137"/>
      <c r="ID40" s="137"/>
      <c r="IE40" s="137"/>
      <c r="IF40" s="137"/>
      <c r="IG40" s="137"/>
      <c r="IH40" s="137"/>
      <c r="II40" s="137"/>
      <c r="IJ40" s="137"/>
      <c r="IK40" s="137"/>
      <c r="IL40" s="137"/>
      <c r="IM40" s="137"/>
      <c r="IN40" s="137"/>
      <c r="IO40" s="137"/>
      <c r="IP40" s="137"/>
      <c r="IQ40" s="137"/>
      <c r="IR40" s="137"/>
      <c r="IS40" s="137"/>
      <c r="IT40" s="137"/>
      <c r="IU40" s="137"/>
      <c r="IV40" s="137"/>
      <c r="IW40" s="137"/>
      <c r="IX40" s="137"/>
      <c r="IY40" s="137"/>
      <c r="IZ40" s="137"/>
      <c r="JA40" s="137"/>
      <c r="JB40" s="137"/>
      <c r="JC40" s="137"/>
      <c r="JD40" s="137"/>
      <c r="JE40" s="137"/>
      <c r="JF40" s="137"/>
      <c r="JG40" s="137"/>
      <c r="JH40" s="137"/>
      <c r="JI40" s="137"/>
      <c r="JJ40" s="137"/>
      <c r="JK40" s="137"/>
      <c r="JL40" s="137"/>
      <c r="JM40" s="137"/>
      <c r="JN40" s="137"/>
      <c r="JO40" s="137"/>
      <c r="JP40" s="137"/>
      <c r="JQ40" s="137"/>
      <c r="JR40" s="137"/>
      <c r="JS40" s="137"/>
      <c r="JT40" s="137"/>
      <c r="JU40" s="137"/>
      <c r="JV40" s="137"/>
      <c r="JW40" s="137"/>
      <c r="JX40" s="137"/>
      <c r="JY40" s="137"/>
      <c r="JZ40" s="137"/>
      <c r="KA40" s="137"/>
      <c r="KB40" s="137"/>
      <c r="KC40" s="137"/>
      <c r="KD40" s="137"/>
      <c r="KE40" s="137"/>
      <c r="KF40" s="137"/>
      <c r="KG40" s="137"/>
      <c r="KH40" s="137"/>
      <c r="KI40" s="137"/>
      <c r="KJ40" s="137"/>
      <c r="KK40" s="137"/>
      <c r="KL40" s="137"/>
      <c r="KM40" s="137"/>
      <c r="KN40" s="137"/>
      <c r="KO40" s="137"/>
      <c r="KP40" s="137"/>
      <c r="KQ40" s="137"/>
      <c r="KR40" s="137"/>
      <c r="KS40" s="137"/>
      <c r="KT40" s="137"/>
      <c r="KU40" s="137"/>
      <c r="KV40" s="137"/>
      <c r="KW40" s="137"/>
      <c r="KX40" s="137"/>
      <c r="KY40" s="137"/>
      <c r="KZ40" s="137"/>
      <c r="LA40" s="137"/>
      <c r="LB40" s="137"/>
      <c r="LC40" s="137"/>
      <c r="LD40" s="137"/>
      <c r="LE40" s="137"/>
      <c r="LF40" s="137"/>
      <c r="LG40" s="137"/>
      <c r="LH40" s="137"/>
      <c r="LI40" s="137"/>
      <c r="LJ40" s="137"/>
      <c r="LK40" s="137"/>
      <c r="LL40" s="137"/>
      <c r="LM40" s="137"/>
      <c r="LN40" s="137"/>
      <c r="LO40" s="137"/>
      <c r="LP40" s="137"/>
      <c r="LQ40" s="137"/>
      <c r="LR40" s="137"/>
      <c r="LS40" s="137"/>
      <c r="LT40" s="137"/>
      <c r="LU40" s="137"/>
      <c r="LV40" s="137"/>
      <c r="LW40" s="137"/>
      <c r="LX40" s="137"/>
      <c r="LY40" s="137"/>
      <c r="LZ40" s="137"/>
      <c r="MA40" s="137"/>
      <c r="MB40" s="137"/>
      <c r="MC40" s="137"/>
      <c r="MD40" s="137"/>
      <c r="ME40" s="137"/>
      <c r="MF40" s="137"/>
      <c r="MG40" s="137"/>
      <c r="MH40" s="137"/>
      <c r="MI40" s="137"/>
      <c r="MJ40" s="137"/>
      <c r="MK40" s="137"/>
      <c r="ML40" s="137"/>
      <c r="MM40" s="137"/>
      <c r="MN40" s="137"/>
      <c r="MO40" s="137"/>
      <c r="MP40" s="137"/>
      <c r="MQ40" s="137"/>
      <c r="MR40" s="137"/>
      <c r="MS40" s="137"/>
      <c r="MT40" s="137"/>
      <c r="MU40" s="137"/>
      <c r="MV40" s="137"/>
      <c r="MW40" s="137"/>
      <c r="MX40" s="137"/>
      <c r="MY40" s="137"/>
      <c r="MZ40" s="137"/>
      <c r="NA40" s="137"/>
      <c r="NB40" s="137"/>
      <c r="NC40" s="137"/>
      <c r="ND40" s="137"/>
      <c r="NE40" s="137"/>
      <c r="NF40" s="137"/>
      <c r="NG40" s="137"/>
      <c r="NH40" s="137"/>
      <c r="NI40" s="137"/>
      <c r="NJ40" s="137"/>
      <c r="NK40" s="137"/>
      <c r="NL40" s="137"/>
      <c r="NM40" s="137"/>
      <c r="NN40" s="137"/>
      <c r="NO40" s="137"/>
      <c r="NP40" s="137"/>
      <c r="NQ40" s="137"/>
      <c r="NR40" s="137"/>
      <c r="NS40" s="137"/>
      <c r="NT40" s="137"/>
      <c r="NU40" s="137"/>
      <c r="NV40" s="137"/>
      <c r="NW40" s="137"/>
      <c r="NX40" s="137"/>
      <c r="NY40" s="137"/>
      <c r="NZ40" s="137"/>
      <c r="OA40" s="137"/>
      <c r="OB40" s="137"/>
      <c r="OC40" s="137"/>
      <c r="OD40" s="137"/>
      <c r="OE40" s="137"/>
      <c r="OF40" s="137"/>
      <c r="OG40" s="137"/>
      <c r="OH40" s="137"/>
      <c r="OI40" s="137"/>
      <c r="OJ40" s="137"/>
      <c r="OK40" s="137"/>
      <c r="OL40" s="137"/>
      <c r="OM40" s="137"/>
      <c r="ON40" s="137"/>
      <c r="OO40" s="137"/>
      <c r="OP40" s="137"/>
      <c r="OQ40" s="137"/>
      <c r="OR40" s="137"/>
      <c r="OS40" s="137"/>
      <c r="OT40" s="137"/>
      <c r="OU40" s="137"/>
      <c r="OV40" s="137"/>
      <c r="OW40" s="137"/>
      <c r="OX40" s="137"/>
      <c r="OY40" s="137"/>
      <c r="OZ40" s="137"/>
      <c r="PA40" s="137"/>
      <c r="PB40" s="137"/>
      <c r="PC40" s="137"/>
      <c r="PD40" s="137"/>
      <c r="PE40" s="137"/>
      <c r="PF40" s="137"/>
      <c r="PG40" s="137"/>
      <c r="PH40" s="137"/>
      <c r="PI40" s="137"/>
      <c r="PJ40" s="137"/>
      <c r="PK40" s="137"/>
      <c r="PL40" s="137"/>
      <c r="PM40" s="137"/>
      <c r="PN40" s="137"/>
      <c r="PO40" s="137"/>
      <c r="PP40" s="137"/>
      <c r="PQ40" s="137"/>
      <c r="PR40" s="137"/>
      <c r="PS40" s="137"/>
      <c r="PT40" s="137"/>
      <c r="PU40" s="137"/>
      <c r="PV40" s="137"/>
      <c r="PW40" s="137"/>
      <c r="PX40" s="137"/>
      <c r="PY40" s="137"/>
      <c r="PZ40" s="137"/>
      <c r="QA40" s="137"/>
      <c r="QB40" s="137"/>
      <c r="QC40" s="137"/>
      <c r="QD40" s="137"/>
      <c r="QE40" s="137"/>
      <c r="QF40" s="137"/>
      <c r="QG40" s="137"/>
      <c r="QH40" s="137"/>
      <c r="QI40" s="137"/>
      <c r="QJ40" s="137"/>
      <c r="QK40" s="137"/>
      <c r="QL40" s="137"/>
      <c r="QM40" s="137"/>
      <c r="QN40" s="137"/>
      <c r="QO40" s="137"/>
      <c r="QP40" s="137"/>
      <c r="QQ40" s="137"/>
      <c r="QR40" s="137"/>
      <c r="QS40" s="137"/>
      <c r="QT40" s="137"/>
      <c r="QU40" s="137"/>
      <c r="QV40" s="137"/>
      <c r="QW40" s="137"/>
      <c r="QX40" s="137"/>
      <c r="QY40" s="137"/>
      <c r="QZ40" s="137"/>
      <c r="RA40" s="137"/>
      <c r="RB40" s="137"/>
      <c r="RC40" s="137"/>
      <c r="RD40" s="137"/>
      <c r="RE40" s="137"/>
      <c r="RF40" s="137"/>
      <c r="RG40" s="137"/>
      <c r="RH40" s="137"/>
      <c r="RI40" s="137"/>
      <c r="RJ40" s="137"/>
      <c r="RK40" s="137"/>
      <c r="RL40" s="137"/>
      <c r="RM40" s="137"/>
      <c r="RN40" s="137"/>
      <c r="RO40" s="137"/>
      <c r="RP40" s="137"/>
      <c r="RQ40" s="137"/>
      <c r="RR40" s="137"/>
      <c r="RS40" s="137"/>
      <c r="RT40" s="137"/>
      <c r="RU40" s="137"/>
      <c r="RV40" s="137"/>
      <c r="RW40" s="137"/>
      <c r="RX40" s="137"/>
      <c r="RY40" s="137"/>
      <c r="RZ40" s="137"/>
      <c r="SA40" s="137"/>
      <c r="SB40" s="137"/>
      <c r="SC40" s="137"/>
      <c r="SD40" s="137"/>
      <c r="SE40" s="137"/>
      <c r="SF40" s="137"/>
      <c r="SG40" s="137"/>
      <c r="SH40" s="137"/>
      <c r="SI40" s="137"/>
      <c r="SJ40" s="137"/>
      <c r="SK40" s="137"/>
      <c r="SL40" s="137"/>
      <c r="SM40" s="137"/>
      <c r="SN40" s="137"/>
      <c r="SO40" s="137"/>
      <c r="SP40" s="137"/>
      <c r="SQ40" s="137"/>
      <c r="SR40" s="137"/>
      <c r="SS40" s="137"/>
      <c r="ST40" s="137"/>
      <c r="SU40" s="137"/>
      <c r="SV40" s="137"/>
      <c r="SW40" s="137"/>
      <c r="SX40" s="137"/>
      <c r="SY40" s="137"/>
      <c r="SZ40" s="137"/>
      <c r="TA40" s="137"/>
      <c r="TB40" s="137"/>
      <c r="TC40" s="137"/>
      <c r="TD40" s="137"/>
      <c r="TE40" s="137"/>
      <c r="TF40" s="137"/>
      <c r="TG40" s="137"/>
      <c r="TH40" s="137"/>
      <c r="TI40" s="137"/>
      <c r="TJ40" s="137"/>
      <c r="TK40" s="137"/>
      <c r="TL40" s="137"/>
      <c r="TM40" s="137"/>
      <c r="TN40" s="137"/>
      <c r="TO40" s="137"/>
      <c r="TP40" s="137"/>
      <c r="TQ40" s="137"/>
      <c r="TR40" s="137"/>
      <c r="TS40" s="137"/>
      <c r="TT40" s="137"/>
      <c r="TU40" s="137"/>
      <c r="TV40" s="137"/>
      <c r="TW40" s="137"/>
      <c r="TX40" s="137"/>
      <c r="TY40" s="137"/>
      <c r="TZ40" s="137"/>
      <c r="UA40" s="137"/>
      <c r="UB40" s="137"/>
      <c r="UC40" s="137"/>
      <c r="UD40" s="137"/>
      <c r="UE40" s="137"/>
      <c r="UF40" s="137"/>
      <c r="UG40" s="137"/>
      <c r="UH40" s="137"/>
      <c r="UI40" s="137"/>
      <c r="UJ40" s="137"/>
      <c r="UK40" s="137"/>
      <c r="UL40" s="137"/>
      <c r="UM40" s="137"/>
      <c r="UN40" s="137"/>
      <c r="UO40" s="137"/>
      <c r="UP40" s="137"/>
      <c r="UQ40" s="137"/>
      <c r="UR40" s="137"/>
      <c r="US40" s="137"/>
      <c r="UT40" s="137"/>
      <c r="UU40" s="137"/>
      <c r="UV40" s="137"/>
      <c r="UW40" s="137"/>
      <c r="UX40" s="137"/>
      <c r="UY40" s="137"/>
      <c r="UZ40" s="137"/>
      <c r="VA40" s="137"/>
      <c r="VB40" s="137"/>
      <c r="VC40" s="137"/>
      <c r="VD40" s="137"/>
      <c r="VE40" s="137"/>
      <c r="VF40" s="137"/>
      <c r="VG40" s="137"/>
      <c r="VH40" s="137"/>
      <c r="VI40" s="137"/>
      <c r="VJ40" s="137"/>
      <c r="VK40" s="137"/>
      <c r="VL40" s="137"/>
      <c r="VM40" s="137"/>
      <c r="VN40" s="137"/>
      <c r="VO40" s="137"/>
      <c r="VP40" s="137"/>
      <c r="VQ40" s="137"/>
      <c r="VR40" s="137"/>
      <c r="VS40" s="137"/>
      <c r="VT40" s="137"/>
      <c r="VU40" s="137"/>
      <c r="VV40" s="137"/>
      <c r="VW40" s="137"/>
      <c r="VX40" s="137"/>
      <c r="VY40" s="137"/>
      <c r="VZ40" s="137"/>
      <c r="WA40" s="137"/>
      <c r="WB40" s="137"/>
      <c r="WC40" s="137"/>
      <c r="WD40" s="137"/>
      <c r="WE40" s="137"/>
      <c r="WF40" s="137"/>
      <c r="WG40" s="137"/>
      <c r="WH40" s="137"/>
      <c r="WI40" s="137"/>
      <c r="WJ40" s="137"/>
      <c r="WK40" s="137"/>
      <c r="WL40" s="137"/>
      <c r="WM40" s="137"/>
      <c r="WN40" s="137"/>
      <c r="WO40" s="137"/>
      <c r="WP40" s="137"/>
      <c r="WQ40" s="137"/>
      <c r="WR40" s="137"/>
      <c r="WS40" s="137"/>
      <c r="WT40" s="137"/>
      <c r="WU40" s="137"/>
      <c r="WV40" s="137"/>
      <c r="WW40" s="137"/>
      <c r="WX40" s="137"/>
      <c r="WY40" s="137"/>
      <c r="WZ40" s="137"/>
      <c r="XA40" s="137"/>
      <c r="XB40" s="137"/>
      <c r="XC40" s="137"/>
      <c r="XD40" s="137"/>
      <c r="XE40" s="137"/>
      <c r="XF40" s="137"/>
      <c r="XG40" s="137"/>
      <c r="XH40" s="137"/>
      <c r="XI40" s="137"/>
      <c r="XJ40" s="137"/>
      <c r="XK40" s="137"/>
      <c r="XL40" s="137"/>
      <c r="XM40" s="137"/>
      <c r="XN40" s="137"/>
      <c r="XO40" s="137"/>
      <c r="XP40" s="137"/>
      <c r="XQ40" s="137"/>
      <c r="XR40" s="137"/>
      <c r="XS40" s="137"/>
      <c r="XT40" s="137"/>
      <c r="XU40" s="137"/>
      <c r="XV40" s="137"/>
      <c r="XW40" s="137"/>
      <c r="XX40" s="137"/>
      <c r="XY40" s="137"/>
      <c r="XZ40" s="137"/>
      <c r="YA40" s="137"/>
      <c r="YB40" s="137"/>
      <c r="YC40" s="137"/>
      <c r="YD40" s="137"/>
      <c r="YE40" s="137"/>
      <c r="YF40" s="137"/>
      <c r="YG40" s="137"/>
      <c r="YH40" s="137"/>
      <c r="YI40" s="137"/>
      <c r="YJ40" s="137"/>
      <c r="YK40" s="137"/>
      <c r="YL40" s="137"/>
      <c r="YM40" s="137"/>
      <c r="YN40" s="137"/>
      <c r="YO40" s="137"/>
      <c r="YP40" s="137"/>
      <c r="YQ40" s="137"/>
      <c r="YR40" s="137"/>
      <c r="YS40" s="137"/>
      <c r="YT40" s="137"/>
      <c r="YU40" s="137"/>
      <c r="YV40" s="137"/>
      <c r="YW40" s="137"/>
      <c r="YX40" s="137"/>
      <c r="YY40" s="137"/>
      <c r="YZ40" s="137"/>
      <c r="ZA40" s="137"/>
      <c r="ZB40" s="137"/>
      <c r="ZC40" s="137"/>
      <c r="ZD40" s="137"/>
      <c r="ZE40" s="137"/>
      <c r="ZF40" s="137"/>
      <c r="ZG40" s="137"/>
      <c r="ZH40" s="137"/>
      <c r="ZI40" s="137"/>
      <c r="ZJ40" s="137"/>
      <c r="ZK40" s="137"/>
      <c r="ZL40" s="137"/>
      <c r="ZM40" s="137"/>
      <c r="ZN40" s="137"/>
      <c r="ZO40" s="137"/>
      <c r="ZP40" s="137"/>
      <c r="ZQ40" s="137"/>
      <c r="ZR40" s="137"/>
      <c r="ZS40" s="137"/>
      <c r="ZT40" s="137"/>
      <c r="ZU40" s="137"/>
      <c r="ZV40" s="137"/>
      <c r="ZW40" s="137"/>
      <c r="ZX40" s="137"/>
      <c r="ZY40" s="137"/>
      <c r="ZZ40" s="137"/>
      <c r="AAA40" s="137"/>
      <c r="AAB40" s="137"/>
      <c r="AAC40" s="137"/>
      <c r="AAD40" s="137"/>
      <c r="AAE40" s="137"/>
      <c r="AAF40" s="137"/>
      <c r="AAG40" s="137"/>
      <c r="AAH40" s="137"/>
      <c r="AAI40" s="137"/>
      <c r="AAJ40" s="137"/>
      <c r="AAK40" s="137"/>
      <c r="AAL40" s="137"/>
      <c r="AAM40" s="137"/>
      <c r="AAN40" s="137"/>
      <c r="AAO40" s="137"/>
      <c r="AAP40" s="137"/>
      <c r="AAQ40" s="137"/>
      <c r="AAR40" s="137"/>
      <c r="AAS40" s="137"/>
      <c r="AAT40" s="137"/>
      <c r="AAU40" s="137"/>
      <c r="AAV40" s="137"/>
      <c r="AAW40" s="137"/>
      <c r="AAX40" s="137"/>
      <c r="AAY40" s="137"/>
      <c r="AAZ40" s="137"/>
      <c r="ABA40" s="137"/>
      <c r="ABB40" s="137"/>
      <c r="ABC40" s="137"/>
      <c r="ABD40" s="137"/>
      <c r="ABE40" s="137"/>
      <c r="ABF40" s="137"/>
      <c r="ABG40" s="137"/>
      <c r="ABH40" s="137"/>
      <c r="ABI40" s="137"/>
      <c r="ABJ40" s="137"/>
      <c r="ABK40" s="137"/>
      <c r="ABL40" s="137"/>
      <c r="ABM40" s="137"/>
      <c r="ABN40" s="137"/>
      <c r="ABO40" s="137"/>
      <c r="ABP40" s="137"/>
      <c r="ABQ40" s="137"/>
      <c r="ABR40" s="137"/>
      <c r="ABS40" s="137"/>
      <c r="ABT40" s="137"/>
      <c r="ABU40" s="137"/>
      <c r="ABV40" s="137"/>
      <c r="ABW40" s="137"/>
      <c r="ABX40" s="137"/>
      <c r="ABY40" s="137"/>
      <c r="ABZ40" s="137"/>
      <c r="ACA40" s="137"/>
      <c r="ACB40" s="137"/>
      <c r="ACC40" s="137"/>
      <c r="ACD40" s="137"/>
      <c r="ACE40" s="137"/>
      <c r="ACF40" s="137"/>
      <c r="ACG40" s="137"/>
      <c r="ACH40" s="137"/>
      <c r="ACI40" s="137"/>
      <c r="ACJ40" s="137"/>
      <c r="ACK40" s="137"/>
      <c r="ACL40" s="137"/>
      <c r="ACM40" s="137"/>
      <c r="ACN40" s="137"/>
      <c r="ACO40" s="137"/>
      <c r="ACP40" s="137"/>
      <c r="ACQ40" s="137"/>
      <c r="ACR40" s="137"/>
      <c r="ACS40" s="137"/>
      <c r="ACT40" s="137"/>
      <c r="ACU40" s="137"/>
      <c r="ACV40" s="137"/>
      <c r="ACW40" s="137"/>
      <c r="ACX40" s="137"/>
      <c r="ACY40" s="137"/>
      <c r="ACZ40" s="137"/>
      <c r="ADA40" s="137"/>
      <c r="ADB40" s="137"/>
      <c r="ADC40" s="137"/>
      <c r="ADD40" s="137"/>
      <c r="ADE40" s="137"/>
      <c r="ADF40" s="137"/>
      <c r="ADG40" s="137"/>
      <c r="ADH40" s="137"/>
      <c r="ADI40" s="137"/>
      <c r="ADJ40" s="137"/>
      <c r="ADK40" s="137"/>
      <c r="ADL40" s="137"/>
      <c r="ADM40" s="137"/>
      <c r="ADN40" s="137"/>
      <c r="ADO40" s="137"/>
      <c r="ADP40" s="137"/>
      <c r="ADQ40" s="137"/>
      <c r="ADR40" s="137"/>
      <c r="ADS40" s="137"/>
      <c r="ADT40" s="137"/>
      <c r="ADU40" s="137"/>
      <c r="ADV40" s="137"/>
      <c r="ADW40" s="137"/>
      <c r="ADX40" s="137"/>
      <c r="ADY40" s="137"/>
      <c r="ADZ40" s="137"/>
      <c r="AEA40" s="137"/>
      <c r="AEB40" s="137"/>
      <c r="AEC40" s="137"/>
      <c r="AED40" s="137"/>
      <c r="AEE40" s="137"/>
      <c r="AEF40" s="137"/>
      <c r="AEG40" s="137"/>
      <c r="AEH40" s="137"/>
      <c r="AEI40" s="137"/>
      <c r="AEJ40" s="137"/>
      <c r="AEK40" s="137"/>
      <c r="AEL40" s="137"/>
      <c r="AEM40" s="137"/>
      <c r="AEN40" s="137"/>
      <c r="AEO40" s="137"/>
      <c r="AEP40" s="137"/>
      <c r="AEQ40" s="137"/>
      <c r="AER40" s="137"/>
      <c r="AES40" s="137"/>
      <c r="AET40" s="137"/>
      <c r="AEU40" s="137"/>
      <c r="AEV40" s="137"/>
      <c r="AEW40" s="137"/>
      <c r="AEX40" s="137"/>
      <c r="AEY40" s="137"/>
      <c r="AEZ40" s="137"/>
      <c r="AFA40" s="137"/>
      <c r="AFB40" s="137"/>
      <c r="AFC40" s="137"/>
      <c r="AFD40" s="137"/>
      <c r="AFE40" s="137"/>
      <c r="AFF40" s="137"/>
      <c r="AFG40" s="137"/>
      <c r="AFH40" s="137"/>
      <c r="AFI40" s="137"/>
      <c r="AFJ40" s="137"/>
      <c r="AFK40" s="137"/>
      <c r="AFL40" s="137"/>
      <c r="AFM40" s="137"/>
      <c r="AFN40" s="137"/>
      <c r="AFO40" s="137"/>
      <c r="AFP40" s="137"/>
      <c r="AFQ40" s="137"/>
      <c r="AFR40" s="137"/>
      <c r="AFS40" s="137"/>
      <c r="AFT40" s="137"/>
      <c r="AFU40" s="137"/>
      <c r="AFV40" s="137"/>
      <c r="AFW40" s="137"/>
      <c r="AFX40" s="137"/>
      <c r="AFY40" s="137"/>
      <c r="AFZ40" s="137"/>
      <c r="AGA40" s="137"/>
      <c r="AGB40" s="137"/>
      <c r="AGC40" s="137"/>
      <c r="AGD40" s="137"/>
      <c r="AGE40" s="137"/>
      <c r="AGF40" s="137"/>
      <c r="AGG40" s="137"/>
      <c r="AGH40" s="137"/>
      <c r="AGI40" s="137"/>
      <c r="AGJ40" s="137"/>
      <c r="AGK40" s="137"/>
      <c r="AGL40" s="137"/>
      <c r="AGM40" s="137"/>
      <c r="AGN40" s="137"/>
      <c r="AGO40" s="137"/>
      <c r="AGP40" s="137"/>
      <c r="AGQ40" s="137"/>
      <c r="AGR40" s="137"/>
      <c r="AGS40" s="137"/>
      <c r="AGT40" s="137"/>
      <c r="AGU40" s="137"/>
      <c r="AGV40" s="137"/>
      <c r="AGW40" s="137"/>
      <c r="AGX40" s="137"/>
      <c r="AGY40" s="137"/>
      <c r="AGZ40" s="137"/>
      <c r="AHA40" s="137"/>
      <c r="AHB40" s="137"/>
      <c r="AHC40" s="137"/>
      <c r="AHD40" s="137"/>
      <c r="AHE40" s="137"/>
      <c r="AHF40" s="137"/>
      <c r="AHG40" s="137"/>
      <c r="AHH40" s="137"/>
      <c r="AHI40" s="137"/>
      <c r="AHJ40" s="137"/>
      <c r="AHK40" s="137"/>
      <c r="AHL40" s="137"/>
      <c r="AHM40" s="137"/>
      <c r="AHN40" s="137"/>
      <c r="AHO40" s="137"/>
      <c r="AHP40" s="137"/>
      <c r="AHQ40" s="137"/>
      <c r="AHR40" s="137"/>
      <c r="AHS40" s="137"/>
      <c r="AHT40" s="137"/>
      <c r="AHU40" s="137"/>
      <c r="AHV40" s="137"/>
      <c r="AHW40" s="137"/>
      <c r="AHX40" s="137"/>
      <c r="AHY40" s="137"/>
      <c r="AHZ40" s="137"/>
      <c r="AIA40" s="137"/>
      <c r="AIB40" s="137"/>
      <c r="AIC40" s="137"/>
      <c r="AID40" s="137"/>
      <c r="AIE40" s="137"/>
      <c r="AIF40" s="137"/>
      <c r="AIG40" s="137"/>
      <c r="AIH40" s="137"/>
      <c r="AII40" s="137"/>
      <c r="AIJ40" s="137"/>
      <c r="AIK40" s="137"/>
      <c r="AIL40" s="137"/>
      <c r="AIM40" s="137"/>
      <c r="AIN40" s="137"/>
      <c r="AIO40" s="137"/>
      <c r="AIP40" s="137"/>
      <c r="AIQ40" s="137"/>
      <c r="AIR40" s="137"/>
      <c r="AIS40" s="137"/>
      <c r="AIT40" s="137"/>
      <c r="AIU40" s="137"/>
      <c r="AIV40" s="137"/>
      <c r="AIW40" s="137"/>
      <c r="AIX40" s="137"/>
      <c r="AIY40" s="137"/>
      <c r="AIZ40" s="137"/>
      <c r="AJA40" s="137"/>
      <c r="AJB40" s="137"/>
      <c r="AJC40" s="137"/>
      <c r="AJD40" s="137"/>
      <c r="AJE40" s="137"/>
      <c r="AJF40" s="137"/>
      <c r="AJG40" s="137"/>
      <c r="AJH40" s="137"/>
      <c r="AJI40" s="137"/>
      <c r="AJJ40" s="137"/>
      <c r="AJK40" s="137"/>
      <c r="AJL40" s="137"/>
      <c r="AJM40" s="137"/>
      <c r="AJN40" s="137"/>
      <c r="AJO40" s="137"/>
      <c r="AJP40" s="137"/>
      <c r="AJQ40" s="137"/>
      <c r="AJR40" s="137"/>
      <c r="AJS40" s="137"/>
      <c r="AJT40" s="137"/>
      <c r="AJU40" s="137"/>
      <c r="AJV40" s="137"/>
      <c r="AJW40" s="137"/>
      <c r="AJX40" s="137"/>
      <c r="AJY40" s="137"/>
      <c r="AJZ40" s="137"/>
      <c r="AKA40" s="137"/>
      <c r="AKB40" s="137"/>
      <c r="AKC40" s="137"/>
      <c r="AKD40" s="137"/>
      <c r="AKE40" s="137"/>
      <c r="AKF40" s="137"/>
      <c r="AKG40" s="137"/>
      <c r="AKH40" s="137"/>
      <c r="AKI40" s="137"/>
      <c r="AKJ40" s="137"/>
      <c r="AKK40" s="137"/>
      <c r="AKL40" s="137"/>
      <c r="AKM40" s="137"/>
      <c r="AKN40" s="137"/>
      <c r="AKO40" s="137"/>
      <c r="AKP40" s="137"/>
      <c r="AKQ40" s="137"/>
      <c r="AKR40" s="137"/>
      <c r="AKS40" s="137"/>
      <c r="AKT40" s="137"/>
      <c r="AKU40" s="137"/>
      <c r="AKV40" s="137"/>
      <c r="AKW40" s="137"/>
      <c r="AKX40" s="137"/>
      <c r="AKY40" s="137"/>
      <c r="AKZ40" s="137"/>
      <c r="ALA40" s="137"/>
      <c r="ALB40" s="137"/>
      <c r="ALC40" s="137"/>
      <c r="ALD40" s="137"/>
      <c r="ALE40" s="137"/>
      <c r="ALF40" s="137"/>
      <c r="ALG40" s="137"/>
      <c r="ALH40" s="137"/>
      <c r="ALI40" s="137"/>
      <c r="ALJ40" s="137"/>
      <c r="ALK40" s="137"/>
      <c r="ALL40" s="137"/>
      <c r="ALM40" s="137"/>
      <c r="ALN40" s="137"/>
      <c r="ALO40" s="137"/>
      <c r="ALP40" s="137"/>
      <c r="ALQ40" s="137"/>
      <c r="ALR40" s="137"/>
      <c r="ALS40" s="137"/>
      <c r="ALT40" s="137"/>
      <c r="ALU40" s="137"/>
      <c r="ALV40" s="137"/>
      <c r="ALW40" s="137"/>
      <c r="ALX40" s="137"/>
      <c r="ALY40" s="137"/>
      <c r="ALZ40" s="137"/>
      <c r="AMA40" s="137"/>
      <c r="AMB40" s="137"/>
      <c r="AMC40" s="137"/>
      <c r="AMD40" s="137"/>
      <c r="AME40" s="137"/>
      <c r="AMF40" s="137"/>
      <c r="AMG40" s="137"/>
      <c r="AMH40" s="137"/>
      <c r="AMI40" s="137"/>
      <c r="AMJ40" s="137"/>
      <c r="AMK40" s="137"/>
      <c r="AML40" s="137"/>
    </row>
    <row r="41" spans="1:1026" s="230" customFormat="1" x14ac:dyDescent="0.25">
      <c r="A41" s="493">
        <v>44090</v>
      </c>
      <c r="B41" s="746" t="s">
        <v>26</v>
      </c>
      <c r="C41" s="747"/>
      <c r="D41" s="748">
        <v>590</v>
      </c>
      <c r="E41" s="749">
        <v>-824.46</v>
      </c>
      <c r="F41" s="750"/>
      <c r="G41" s="286"/>
      <c r="H41" s="287"/>
      <c r="I41" s="288"/>
      <c r="J41" s="288"/>
      <c r="K41" s="185"/>
      <c r="L41" s="289">
        <v>-824.46</v>
      </c>
      <c r="M41" s="134">
        <v>-824.46</v>
      </c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570"/>
      <c r="AA41" s="135"/>
      <c r="AB41" s="137"/>
      <c r="AC41" s="137"/>
      <c r="AD41" s="198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37"/>
      <c r="BR41" s="137"/>
      <c r="BS41" s="137"/>
      <c r="BT41" s="137"/>
      <c r="BU41" s="137"/>
      <c r="BV41" s="137"/>
      <c r="BW41" s="137"/>
      <c r="BX41" s="137"/>
      <c r="BY41" s="137"/>
      <c r="BZ41" s="137"/>
      <c r="CA41" s="137"/>
      <c r="CB41" s="137"/>
      <c r="CC41" s="137"/>
      <c r="CD41" s="137"/>
      <c r="CE41" s="137"/>
      <c r="CF41" s="137"/>
      <c r="CG41" s="137"/>
      <c r="CH41" s="137"/>
      <c r="CI41" s="137"/>
      <c r="CJ41" s="137"/>
      <c r="CK41" s="137"/>
      <c r="CL41" s="137"/>
      <c r="CM41" s="137"/>
      <c r="CN41" s="137"/>
      <c r="CO41" s="137"/>
      <c r="CP41" s="137"/>
      <c r="CQ41" s="137"/>
      <c r="CR41" s="137"/>
      <c r="CS41" s="137"/>
      <c r="CT41" s="137"/>
      <c r="CU41" s="137"/>
      <c r="CV41" s="137"/>
      <c r="CW41" s="137"/>
      <c r="CX41" s="137"/>
      <c r="CY41" s="137"/>
      <c r="CZ41" s="137"/>
      <c r="DA41" s="137"/>
      <c r="DB41" s="137"/>
      <c r="DC41" s="137"/>
      <c r="DD41" s="137"/>
      <c r="DE41" s="137"/>
      <c r="DF41" s="137"/>
      <c r="DG41" s="137"/>
      <c r="DH41" s="137"/>
      <c r="DI41" s="137"/>
      <c r="DJ41" s="137"/>
      <c r="DK41" s="137"/>
      <c r="DL41" s="137"/>
      <c r="DM41" s="137"/>
      <c r="DN41" s="137"/>
      <c r="DO41" s="137"/>
      <c r="DP41" s="137"/>
      <c r="DQ41" s="137"/>
      <c r="DR41" s="137"/>
      <c r="DS41" s="137"/>
      <c r="DT41" s="137"/>
      <c r="DU41" s="137"/>
      <c r="DV41" s="137"/>
      <c r="DW41" s="137"/>
      <c r="DX41" s="137"/>
      <c r="DY41" s="137"/>
      <c r="DZ41" s="137"/>
      <c r="EA41" s="137"/>
      <c r="EB41" s="137"/>
      <c r="EC41" s="137"/>
      <c r="ED41" s="137"/>
      <c r="EE41" s="137"/>
      <c r="EF41" s="137"/>
      <c r="EG41" s="137"/>
      <c r="EH41" s="137"/>
      <c r="EI41" s="137"/>
      <c r="EJ41" s="137"/>
      <c r="EK41" s="137"/>
      <c r="EL41" s="137"/>
      <c r="EM41" s="137"/>
      <c r="EN41" s="137"/>
      <c r="EO41" s="137"/>
      <c r="EP41" s="137"/>
      <c r="EQ41" s="137"/>
      <c r="ER41" s="137"/>
      <c r="ES41" s="137"/>
      <c r="ET41" s="137"/>
      <c r="EU41" s="137"/>
      <c r="EV41" s="137"/>
      <c r="EW41" s="137"/>
      <c r="EX41" s="137"/>
      <c r="EY41" s="137"/>
      <c r="EZ41" s="137"/>
      <c r="FA41" s="137"/>
      <c r="FB41" s="137"/>
      <c r="FC41" s="137"/>
      <c r="FD41" s="137"/>
      <c r="FE41" s="137"/>
      <c r="FF41" s="137"/>
      <c r="FG41" s="137"/>
      <c r="FH41" s="137"/>
      <c r="FI41" s="137"/>
      <c r="FJ41" s="137"/>
      <c r="FK41" s="137"/>
      <c r="FL41" s="137"/>
      <c r="FM41" s="137"/>
      <c r="FN41" s="137"/>
      <c r="FO41" s="137"/>
      <c r="FP41" s="137"/>
      <c r="FQ41" s="137"/>
      <c r="FR41" s="137"/>
      <c r="FS41" s="137"/>
      <c r="FT41" s="137"/>
      <c r="FU41" s="137"/>
      <c r="FV41" s="137"/>
      <c r="FW41" s="137"/>
      <c r="FX41" s="137"/>
      <c r="FY41" s="137"/>
      <c r="FZ41" s="137"/>
      <c r="GA41" s="137"/>
      <c r="GB41" s="137"/>
      <c r="GC41" s="137"/>
      <c r="GD41" s="137"/>
      <c r="GE41" s="137"/>
      <c r="GF41" s="137"/>
      <c r="GG41" s="137"/>
      <c r="GH41" s="137"/>
      <c r="GI41" s="137"/>
      <c r="GJ41" s="137"/>
      <c r="GK41" s="137"/>
      <c r="GL41" s="137"/>
      <c r="GM41" s="137"/>
      <c r="GN41" s="137"/>
      <c r="GO41" s="137"/>
      <c r="GP41" s="137"/>
      <c r="GQ41" s="137"/>
      <c r="GR41" s="137"/>
      <c r="GS41" s="137"/>
      <c r="GT41" s="137"/>
      <c r="GU41" s="137"/>
      <c r="GV41" s="137"/>
      <c r="GW41" s="137"/>
      <c r="GX41" s="137"/>
      <c r="GY41" s="137"/>
      <c r="GZ41" s="137"/>
      <c r="HA41" s="137"/>
      <c r="HB41" s="137"/>
      <c r="HC41" s="137"/>
      <c r="HD41" s="137"/>
      <c r="HE41" s="137"/>
      <c r="HF41" s="137"/>
      <c r="HG41" s="137"/>
      <c r="HH41" s="137"/>
      <c r="HI41" s="137"/>
      <c r="HJ41" s="137"/>
      <c r="HK41" s="137"/>
      <c r="HL41" s="137"/>
      <c r="HM41" s="137"/>
      <c r="HN41" s="137"/>
      <c r="HO41" s="137"/>
      <c r="HP41" s="137"/>
      <c r="HQ41" s="137"/>
      <c r="HR41" s="137"/>
      <c r="HS41" s="137"/>
      <c r="HT41" s="137"/>
      <c r="HU41" s="137"/>
      <c r="HV41" s="137"/>
      <c r="HW41" s="137"/>
      <c r="HX41" s="137"/>
      <c r="HY41" s="137"/>
      <c r="HZ41" s="137"/>
      <c r="IA41" s="137"/>
      <c r="IB41" s="137"/>
      <c r="IC41" s="137"/>
      <c r="ID41" s="137"/>
      <c r="IE41" s="137"/>
      <c r="IF41" s="137"/>
      <c r="IG41" s="137"/>
      <c r="IH41" s="137"/>
      <c r="II41" s="137"/>
      <c r="IJ41" s="137"/>
      <c r="IK41" s="137"/>
      <c r="IL41" s="137"/>
      <c r="IM41" s="137"/>
      <c r="IN41" s="137"/>
      <c r="IO41" s="137"/>
      <c r="IP41" s="137"/>
      <c r="IQ41" s="137"/>
      <c r="IR41" s="137"/>
      <c r="IS41" s="137"/>
      <c r="IT41" s="137"/>
      <c r="IU41" s="137"/>
      <c r="IV41" s="137"/>
      <c r="IW41" s="137"/>
      <c r="IX41" s="137"/>
      <c r="IY41" s="137"/>
      <c r="IZ41" s="137"/>
      <c r="JA41" s="137"/>
      <c r="JB41" s="137"/>
      <c r="JC41" s="137"/>
      <c r="JD41" s="137"/>
      <c r="JE41" s="137"/>
      <c r="JF41" s="137"/>
      <c r="JG41" s="137"/>
      <c r="JH41" s="137"/>
      <c r="JI41" s="137"/>
      <c r="JJ41" s="137"/>
      <c r="JK41" s="137"/>
      <c r="JL41" s="137"/>
      <c r="JM41" s="137"/>
      <c r="JN41" s="137"/>
      <c r="JO41" s="137"/>
      <c r="JP41" s="137"/>
      <c r="JQ41" s="137"/>
      <c r="JR41" s="137"/>
      <c r="JS41" s="137"/>
      <c r="JT41" s="137"/>
      <c r="JU41" s="137"/>
      <c r="JV41" s="137"/>
      <c r="JW41" s="137"/>
      <c r="JX41" s="137"/>
      <c r="JY41" s="137"/>
      <c r="JZ41" s="137"/>
      <c r="KA41" s="137"/>
      <c r="KB41" s="137"/>
      <c r="KC41" s="137"/>
      <c r="KD41" s="137"/>
      <c r="KE41" s="137"/>
      <c r="KF41" s="137"/>
      <c r="KG41" s="137"/>
      <c r="KH41" s="137"/>
      <c r="KI41" s="137"/>
      <c r="KJ41" s="137"/>
      <c r="KK41" s="137"/>
      <c r="KL41" s="137"/>
      <c r="KM41" s="137"/>
      <c r="KN41" s="137"/>
      <c r="KO41" s="137"/>
      <c r="KP41" s="137"/>
      <c r="KQ41" s="137"/>
      <c r="KR41" s="137"/>
      <c r="KS41" s="137"/>
      <c r="KT41" s="137"/>
      <c r="KU41" s="137"/>
      <c r="KV41" s="137"/>
      <c r="KW41" s="137"/>
      <c r="KX41" s="137"/>
      <c r="KY41" s="137"/>
      <c r="KZ41" s="137"/>
      <c r="LA41" s="137"/>
      <c r="LB41" s="137"/>
      <c r="LC41" s="137"/>
      <c r="LD41" s="137"/>
      <c r="LE41" s="137"/>
      <c r="LF41" s="137"/>
      <c r="LG41" s="137"/>
      <c r="LH41" s="137"/>
      <c r="LI41" s="137"/>
      <c r="LJ41" s="137"/>
      <c r="LK41" s="137"/>
      <c r="LL41" s="137"/>
      <c r="LM41" s="137"/>
      <c r="LN41" s="137"/>
      <c r="LO41" s="137"/>
      <c r="LP41" s="137"/>
      <c r="LQ41" s="137"/>
      <c r="LR41" s="137"/>
      <c r="LS41" s="137"/>
      <c r="LT41" s="137"/>
      <c r="LU41" s="137"/>
      <c r="LV41" s="137"/>
      <c r="LW41" s="137"/>
      <c r="LX41" s="137"/>
      <c r="LY41" s="137"/>
      <c r="LZ41" s="137"/>
      <c r="MA41" s="137"/>
      <c r="MB41" s="137"/>
      <c r="MC41" s="137"/>
      <c r="MD41" s="137"/>
      <c r="ME41" s="137"/>
      <c r="MF41" s="137"/>
      <c r="MG41" s="137"/>
      <c r="MH41" s="137"/>
      <c r="MI41" s="137"/>
      <c r="MJ41" s="137"/>
      <c r="MK41" s="137"/>
      <c r="ML41" s="137"/>
      <c r="MM41" s="137"/>
      <c r="MN41" s="137"/>
      <c r="MO41" s="137"/>
      <c r="MP41" s="137"/>
      <c r="MQ41" s="137"/>
      <c r="MR41" s="137"/>
      <c r="MS41" s="137"/>
      <c r="MT41" s="137"/>
      <c r="MU41" s="137"/>
      <c r="MV41" s="137"/>
      <c r="MW41" s="137"/>
      <c r="MX41" s="137"/>
      <c r="MY41" s="137"/>
      <c r="MZ41" s="137"/>
      <c r="NA41" s="137"/>
      <c r="NB41" s="137"/>
      <c r="NC41" s="137"/>
      <c r="ND41" s="137"/>
      <c r="NE41" s="137"/>
      <c r="NF41" s="137"/>
      <c r="NG41" s="137"/>
      <c r="NH41" s="137"/>
      <c r="NI41" s="137"/>
      <c r="NJ41" s="137"/>
      <c r="NK41" s="137"/>
      <c r="NL41" s="137"/>
      <c r="NM41" s="137"/>
      <c r="NN41" s="137"/>
      <c r="NO41" s="137"/>
      <c r="NP41" s="137"/>
      <c r="NQ41" s="137"/>
      <c r="NR41" s="137"/>
      <c r="NS41" s="137"/>
      <c r="NT41" s="137"/>
      <c r="NU41" s="137"/>
      <c r="NV41" s="137"/>
      <c r="NW41" s="137"/>
      <c r="NX41" s="137"/>
      <c r="NY41" s="137"/>
      <c r="NZ41" s="137"/>
      <c r="OA41" s="137"/>
      <c r="OB41" s="137"/>
      <c r="OC41" s="137"/>
      <c r="OD41" s="137"/>
      <c r="OE41" s="137"/>
      <c r="OF41" s="137"/>
      <c r="OG41" s="137"/>
      <c r="OH41" s="137"/>
      <c r="OI41" s="137"/>
      <c r="OJ41" s="137"/>
      <c r="OK41" s="137"/>
      <c r="OL41" s="137"/>
      <c r="OM41" s="137"/>
      <c r="ON41" s="137"/>
      <c r="OO41" s="137"/>
      <c r="OP41" s="137"/>
      <c r="OQ41" s="137"/>
      <c r="OR41" s="137"/>
      <c r="OS41" s="137"/>
      <c r="OT41" s="137"/>
      <c r="OU41" s="137"/>
      <c r="OV41" s="137"/>
      <c r="OW41" s="137"/>
      <c r="OX41" s="137"/>
      <c r="OY41" s="137"/>
      <c r="OZ41" s="137"/>
      <c r="PA41" s="137"/>
      <c r="PB41" s="137"/>
      <c r="PC41" s="137"/>
      <c r="PD41" s="137"/>
      <c r="PE41" s="137"/>
      <c r="PF41" s="137"/>
      <c r="PG41" s="137"/>
      <c r="PH41" s="137"/>
      <c r="PI41" s="137"/>
      <c r="PJ41" s="137"/>
      <c r="PK41" s="137"/>
      <c r="PL41" s="137"/>
      <c r="PM41" s="137"/>
      <c r="PN41" s="137"/>
      <c r="PO41" s="137"/>
      <c r="PP41" s="137"/>
      <c r="PQ41" s="137"/>
      <c r="PR41" s="137"/>
      <c r="PS41" s="137"/>
      <c r="PT41" s="137"/>
      <c r="PU41" s="137"/>
      <c r="PV41" s="137"/>
      <c r="PW41" s="137"/>
      <c r="PX41" s="137"/>
      <c r="PY41" s="137"/>
      <c r="PZ41" s="137"/>
      <c r="QA41" s="137"/>
      <c r="QB41" s="137"/>
      <c r="QC41" s="137"/>
      <c r="QD41" s="137"/>
      <c r="QE41" s="137"/>
      <c r="QF41" s="137"/>
      <c r="QG41" s="137"/>
      <c r="QH41" s="137"/>
      <c r="QI41" s="137"/>
      <c r="QJ41" s="137"/>
      <c r="QK41" s="137"/>
      <c r="QL41" s="137"/>
      <c r="QM41" s="137"/>
      <c r="QN41" s="137"/>
      <c r="QO41" s="137"/>
      <c r="QP41" s="137"/>
      <c r="QQ41" s="137"/>
      <c r="QR41" s="137"/>
      <c r="QS41" s="137"/>
      <c r="QT41" s="137"/>
      <c r="QU41" s="137"/>
      <c r="QV41" s="137"/>
      <c r="QW41" s="137"/>
      <c r="QX41" s="137"/>
      <c r="QY41" s="137"/>
      <c r="QZ41" s="137"/>
      <c r="RA41" s="137"/>
      <c r="RB41" s="137"/>
      <c r="RC41" s="137"/>
      <c r="RD41" s="137"/>
      <c r="RE41" s="137"/>
      <c r="RF41" s="137"/>
      <c r="RG41" s="137"/>
      <c r="RH41" s="137"/>
      <c r="RI41" s="137"/>
      <c r="RJ41" s="137"/>
      <c r="RK41" s="137"/>
      <c r="RL41" s="137"/>
      <c r="RM41" s="137"/>
      <c r="RN41" s="137"/>
      <c r="RO41" s="137"/>
      <c r="RP41" s="137"/>
      <c r="RQ41" s="137"/>
      <c r="RR41" s="137"/>
      <c r="RS41" s="137"/>
      <c r="RT41" s="137"/>
      <c r="RU41" s="137"/>
      <c r="RV41" s="137"/>
      <c r="RW41" s="137"/>
      <c r="RX41" s="137"/>
      <c r="RY41" s="137"/>
      <c r="RZ41" s="137"/>
      <c r="SA41" s="137"/>
      <c r="SB41" s="137"/>
      <c r="SC41" s="137"/>
      <c r="SD41" s="137"/>
      <c r="SE41" s="137"/>
      <c r="SF41" s="137"/>
      <c r="SG41" s="137"/>
      <c r="SH41" s="137"/>
      <c r="SI41" s="137"/>
      <c r="SJ41" s="137"/>
      <c r="SK41" s="137"/>
      <c r="SL41" s="137"/>
      <c r="SM41" s="137"/>
      <c r="SN41" s="137"/>
      <c r="SO41" s="137"/>
      <c r="SP41" s="137"/>
      <c r="SQ41" s="137"/>
      <c r="SR41" s="137"/>
      <c r="SS41" s="137"/>
      <c r="ST41" s="137"/>
      <c r="SU41" s="137"/>
      <c r="SV41" s="137"/>
      <c r="SW41" s="137"/>
      <c r="SX41" s="137"/>
      <c r="SY41" s="137"/>
      <c r="SZ41" s="137"/>
      <c r="TA41" s="137"/>
      <c r="TB41" s="137"/>
      <c r="TC41" s="137"/>
      <c r="TD41" s="137"/>
      <c r="TE41" s="137"/>
      <c r="TF41" s="137"/>
      <c r="TG41" s="137"/>
      <c r="TH41" s="137"/>
      <c r="TI41" s="137"/>
      <c r="TJ41" s="137"/>
      <c r="TK41" s="137"/>
      <c r="TL41" s="137"/>
      <c r="TM41" s="137"/>
      <c r="TN41" s="137"/>
      <c r="TO41" s="137"/>
      <c r="TP41" s="137"/>
      <c r="TQ41" s="137"/>
      <c r="TR41" s="137"/>
      <c r="TS41" s="137"/>
      <c r="TT41" s="137"/>
      <c r="TU41" s="137"/>
      <c r="TV41" s="137"/>
      <c r="TW41" s="137"/>
      <c r="TX41" s="137"/>
      <c r="TY41" s="137"/>
      <c r="TZ41" s="137"/>
      <c r="UA41" s="137"/>
      <c r="UB41" s="137"/>
      <c r="UC41" s="137"/>
      <c r="UD41" s="137"/>
      <c r="UE41" s="137"/>
      <c r="UF41" s="137"/>
      <c r="UG41" s="137"/>
      <c r="UH41" s="137"/>
      <c r="UI41" s="137"/>
      <c r="UJ41" s="137"/>
      <c r="UK41" s="137"/>
      <c r="UL41" s="137"/>
      <c r="UM41" s="137"/>
      <c r="UN41" s="137"/>
      <c r="UO41" s="137"/>
      <c r="UP41" s="137"/>
      <c r="UQ41" s="137"/>
      <c r="UR41" s="137"/>
      <c r="US41" s="137"/>
      <c r="UT41" s="137"/>
      <c r="UU41" s="137"/>
      <c r="UV41" s="137"/>
      <c r="UW41" s="137"/>
      <c r="UX41" s="137"/>
      <c r="UY41" s="137"/>
      <c r="UZ41" s="137"/>
      <c r="VA41" s="137"/>
      <c r="VB41" s="137"/>
      <c r="VC41" s="137"/>
      <c r="VD41" s="137"/>
      <c r="VE41" s="137"/>
      <c r="VF41" s="137"/>
      <c r="VG41" s="137"/>
      <c r="VH41" s="137"/>
      <c r="VI41" s="137"/>
      <c r="VJ41" s="137"/>
      <c r="VK41" s="137"/>
      <c r="VL41" s="137"/>
      <c r="VM41" s="137"/>
      <c r="VN41" s="137"/>
      <c r="VO41" s="137"/>
      <c r="VP41" s="137"/>
      <c r="VQ41" s="137"/>
      <c r="VR41" s="137"/>
      <c r="VS41" s="137"/>
      <c r="VT41" s="137"/>
      <c r="VU41" s="137"/>
      <c r="VV41" s="137"/>
      <c r="VW41" s="137"/>
      <c r="VX41" s="137"/>
      <c r="VY41" s="137"/>
      <c r="VZ41" s="137"/>
      <c r="WA41" s="137"/>
      <c r="WB41" s="137"/>
      <c r="WC41" s="137"/>
      <c r="WD41" s="137"/>
      <c r="WE41" s="137"/>
      <c r="WF41" s="137"/>
      <c r="WG41" s="137"/>
      <c r="WH41" s="137"/>
      <c r="WI41" s="137"/>
      <c r="WJ41" s="137"/>
      <c r="WK41" s="137"/>
      <c r="WL41" s="137"/>
      <c r="WM41" s="137"/>
      <c r="WN41" s="137"/>
      <c r="WO41" s="137"/>
      <c r="WP41" s="137"/>
      <c r="WQ41" s="137"/>
      <c r="WR41" s="137"/>
      <c r="WS41" s="137"/>
      <c r="WT41" s="137"/>
      <c r="WU41" s="137"/>
      <c r="WV41" s="137"/>
      <c r="WW41" s="137"/>
      <c r="WX41" s="137"/>
      <c r="WY41" s="137"/>
      <c r="WZ41" s="137"/>
      <c r="XA41" s="137"/>
      <c r="XB41" s="137"/>
      <c r="XC41" s="137"/>
      <c r="XD41" s="137"/>
      <c r="XE41" s="137"/>
      <c r="XF41" s="137"/>
      <c r="XG41" s="137"/>
      <c r="XH41" s="137"/>
      <c r="XI41" s="137"/>
      <c r="XJ41" s="137"/>
      <c r="XK41" s="137"/>
      <c r="XL41" s="137"/>
      <c r="XM41" s="137"/>
      <c r="XN41" s="137"/>
      <c r="XO41" s="137"/>
      <c r="XP41" s="137"/>
      <c r="XQ41" s="137"/>
      <c r="XR41" s="137"/>
      <c r="XS41" s="137"/>
      <c r="XT41" s="137"/>
      <c r="XU41" s="137"/>
      <c r="XV41" s="137"/>
      <c r="XW41" s="137"/>
      <c r="XX41" s="137"/>
      <c r="XY41" s="137"/>
      <c r="XZ41" s="137"/>
      <c r="YA41" s="137"/>
      <c r="YB41" s="137"/>
      <c r="YC41" s="137"/>
      <c r="YD41" s="137"/>
      <c r="YE41" s="137"/>
      <c r="YF41" s="137"/>
      <c r="YG41" s="137"/>
      <c r="YH41" s="137"/>
      <c r="YI41" s="137"/>
      <c r="YJ41" s="137"/>
      <c r="YK41" s="137"/>
      <c r="YL41" s="137"/>
      <c r="YM41" s="137"/>
      <c r="YN41" s="137"/>
      <c r="YO41" s="137"/>
      <c r="YP41" s="137"/>
      <c r="YQ41" s="137"/>
      <c r="YR41" s="137"/>
      <c r="YS41" s="137"/>
      <c r="YT41" s="137"/>
      <c r="YU41" s="137"/>
      <c r="YV41" s="137"/>
      <c r="YW41" s="137"/>
      <c r="YX41" s="137"/>
      <c r="YY41" s="137"/>
      <c r="YZ41" s="137"/>
      <c r="ZA41" s="137"/>
      <c r="ZB41" s="137"/>
      <c r="ZC41" s="137"/>
      <c r="ZD41" s="137"/>
      <c r="ZE41" s="137"/>
      <c r="ZF41" s="137"/>
      <c r="ZG41" s="137"/>
      <c r="ZH41" s="137"/>
      <c r="ZI41" s="137"/>
      <c r="ZJ41" s="137"/>
      <c r="ZK41" s="137"/>
      <c r="ZL41" s="137"/>
      <c r="ZM41" s="137"/>
      <c r="ZN41" s="137"/>
      <c r="ZO41" s="137"/>
      <c r="ZP41" s="137"/>
      <c r="ZQ41" s="137"/>
      <c r="ZR41" s="137"/>
      <c r="ZS41" s="137"/>
      <c r="ZT41" s="137"/>
      <c r="ZU41" s="137"/>
      <c r="ZV41" s="137"/>
      <c r="ZW41" s="137"/>
      <c r="ZX41" s="137"/>
      <c r="ZY41" s="137"/>
      <c r="ZZ41" s="137"/>
      <c r="AAA41" s="137"/>
      <c r="AAB41" s="137"/>
      <c r="AAC41" s="137"/>
      <c r="AAD41" s="137"/>
      <c r="AAE41" s="137"/>
      <c r="AAF41" s="137"/>
      <c r="AAG41" s="137"/>
      <c r="AAH41" s="137"/>
      <c r="AAI41" s="137"/>
      <c r="AAJ41" s="137"/>
      <c r="AAK41" s="137"/>
      <c r="AAL41" s="137"/>
      <c r="AAM41" s="137"/>
      <c r="AAN41" s="137"/>
      <c r="AAO41" s="137"/>
      <c r="AAP41" s="137"/>
      <c r="AAQ41" s="137"/>
      <c r="AAR41" s="137"/>
      <c r="AAS41" s="137"/>
      <c r="AAT41" s="137"/>
      <c r="AAU41" s="137"/>
      <c r="AAV41" s="137"/>
      <c r="AAW41" s="137"/>
      <c r="AAX41" s="137"/>
      <c r="AAY41" s="137"/>
      <c r="AAZ41" s="137"/>
      <c r="ABA41" s="137"/>
      <c r="ABB41" s="137"/>
      <c r="ABC41" s="137"/>
      <c r="ABD41" s="137"/>
      <c r="ABE41" s="137"/>
      <c r="ABF41" s="137"/>
      <c r="ABG41" s="137"/>
      <c r="ABH41" s="137"/>
      <c r="ABI41" s="137"/>
      <c r="ABJ41" s="137"/>
      <c r="ABK41" s="137"/>
      <c r="ABL41" s="137"/>
      <c r="ABM41" s="137"/>
      <c r="ABN41" s="137"/>
      <c r="ABO41" s="137"/>
      <c r="ABP41" s="137"/>
      <c r="ABQ41" s="137"/>
      <c r="ABR41" s="137"/>
      <c r="ABS41" s="137"/>
      <c r="ABT41" s="137"/>
      <c r="ABU41" s="137"/>
      <c r="ABV41" s="137"/>
      <c r="ABW41" s="137"/>
      <c r="ABX41" s="137"/>
      <c r="ABY41" s="137"/>
      <c r="ABZ41" s="137"/>
      <c r="ACA41" s="137"/>
      <c r="ACB41" s="137"/>
      <c r="ACC41" s="137"/>
      <c r="ACD41" s="137"/>
      <c r="ACE41" s="137"/>
      <c r="ACF41" s="137"/>
      <c r="ACG41" s="137"/>
      <c r="ACH41" s="137"/>
      <c r="ACI41" s="137"/>
      <c r="ACJ41" s="137"/>
      <c r="ACK41" s="137"/>
      <c r="ACL41" s="137"/>
      <c r="ACM41" s="137"/>
      <c r="ACN41" s="137"/>
      <c r="ACO41" s="137"/>
      <c r="ACP41" s="137"/>
      <c r="ACQ41" s="137"/>
      <c r="ACR41" s="137"/>
      <c r="ACS41" s="137"/>
      <c r="ACT41" s="137"/>
      <c r="ACU41" s="137"/>
      <c r="ACV41" s="137"/>
      <c r="ACW41" s="137"/>
      <c r="ACX41" s="137"/>
      <c r="ACY41" s="137"/>
      <c r="ACZ41" s="137"/>
      <c r="ADA41" s="137"/>
      <c r="ADB41" s="137"/>
      <c r="ADC41" s="137"/>
      <c r="ADD41" s="137"/>
      <c r="ADE41" s="137"/>
      <c r="ADF41" s="137"/>
      <c r="ADG41" s="137"/>
      <c r="ADH41" s="137"/>
      <c r="ADI41" s="137"/>
      <c r="ADJ41" s="137"/>
      <c r="ADK41" s="137"/>
      <c r="ADL41" s="137"/>
      <c r="ADM41" s="137"/>
      <c r="ADN41" s="137"/>
      <c r="ADO41" s="137"/>
      <c r="ADP41" s="137"/>
      <c r="ADQ41" s="137"/>
      <c r="ADR41" s="137"/>
      <c r="ADS41" s="137"/>
      <c r="ADT41" s="137"/>
      <c r="ADU41" s="137"/>
      <c r="ADV41" s="137"/>
      <c r="ADW41" s="137"/>
      <c r="ADX41" s="137"/>
      <c r="ADY41" s="137"/>
      <c r="ADZ41" s="137"/>
      <c r="AEA41" s="137"/>
      <c r="AEB41" s="137"/>
      <c r="AEC41" s="137"/>
      <c r="AED41" s="137"/>
      <c r="AEE41" s="137"/>
      <c r="AEF41" s="137"/>
      <c r="AEG41" s="137"/>
      <c r="AEH41" s="137"/>
      <c r="AEI41" s="137"/>
      <c r="AEJ41" s="137"/>
      <c r="AEK41" s="137"/>
      <c r="AEL41" s="137"/>
      <c r="AEM41" s="137"/>
      <c r="AEN41" s="137"/>
      <c r="AEO41" s="137"/>
      <c r="AEP41" s="137"/>
      <c r="AEQ41" s="137"/>
      <c r="AER41" s="137"/>
      <c r="AES41" s="137"/>
      <c r="AET41" s="137"/>
      <c r="AEU41" s="137"/>
      <c r="AEV41" s="137"/>
      <c r="AEW41" s="137"/>
      <c r="AEX41" s="137"/>
      <c r="AEY41" s="137"/>
      <c r="AEZ41" s="137"/>
      <c r="AFA41" s="137"/>
      <c r="AFB41" s="137"/>
      <c r="AFC41" s="137"/>
      <c r="AFD41" s="137"/>
      <c r="AFE41" s="137"/>
      <c r="AFF41" s="137"/>
      <c r="AFG41" s="137"/>
      <c r="AFH41" s="137"/>
      <c r="AFI41" s="137"/>
      <c r="AFJ41" s="137"/>
      <c r="AFK41" s="137"/>
      <c r="AFL41" s="137"/>
      <c r="AFM41" s="137"/>
      <c r="AFN41" s="137"/>
      <c r="AFO41" s="137"/>
      <c r="AFP41" s="137"/>
      <c r="AFQ41" s="137"/>
      <c r="AFR41" s="137"/>
      <c r="AFS41" s="137"/>
      <c r="AFT41" s="137"/>
      <c r="AFU41" s="137"/>
      <c r="AFV41" s="137"/>
      <c r="AFW41" s="137"/>
      <c r="AFX41" s="137"/>
      <c r="AFY41" s="137"/>
      <c r="AFZ41" s="137"/>
      <c r="AGA41" s="137"/>
      <c r="AGB41" s="137"/>
      <c r="AGC41" s="137"/>
      <c r="AGD41" s="137"/>
      <c r="AGE41" s="137"/>
      <c r="AGF41" s="137"/>
      <c r="AGG41" s="137"/>
      <c r="AGH41" s="137"/>
      <c r="AGI41" s="137"/>
      <c r="AGJ41" s="137"/>
      <c r="AGK41" s="137"/>
      <c r="AGL41" s="137"/>
      <c r="AGM41" s="137"/>
      <c r="AGN41" s="137"/>
      <c r="AGO41" s="137"/>
      <c r="AGP41" s="137"/>
      <c r="AGQ41" s="137"/>
      <c r="AGR41" s="137"/>
      <c r="AGS41" s="137"/>
      <c r="AGT41" s="137"/>
      <c r="AGU41" s="137"/>
      <c r="AGV41" s="137"/>
      <c r="AGW41" s="137"/>
      <c r="AGX41" s="137"/>
      <c r="AGY41" s="137"/>
      <c r="AGZ41" s="137"/>
      <c r="AHA41" s="137"/>
      <c r="AHB41" s="137"/>
      <c r="AHC41" s="137"/>
      <c r="AHD41" s="137"/>
      <c r="AHE41" s="137"/>
      <c r="AHF41" s="137"/>
      <c r="AHG41" s="137"/>
      <c r="AHH41" s="137"/>
      <c r="AHI41" s="137"/>
      <c r="AHJ41" s="137"/>
      <c r="AHK41" s="137"/>
      <c r="AHL41" s="137"/>
      <c r="AHM41" s="137"/>
      <c r="AHN41" s="137"/>
      <c r="AHO41" s="137"/>
      <c r="AHP41" s="137"/>
      <c r="AHQ41" s="137"/>
      <c r="AHR41" s="137"/>
      <c r="AHS41" s="137"/>
      <c r="AHT41" s="137"/>
      <c r="AHU41" s="137"/>
      <c r="AHV41" s="137"/>
      <c r="AHW41" s="137"/>
      <c r="AHX41" s="137"/>
      <c r="AHY41" s="137"/>
      <c r="AHZ41" s="137"/>
      <c r="AIA41" s="137"/>
      <c r="AIB41" s="137"/>
      <c r="AIC41" s="137"/>
      <c r="AID41" s="137"/>
      <c r="AIE41" s="137"/>
      <c r="AIF41" s="137"/>
      <c r="AIG41" s="137"/>
      <c r="AIH41" s="137"/>
      <c r="AII41" s="137"/>
      <c r="AIJ41" s="137"/>
      <c r="AIK41" s="137"/>
      <c r="AIL41" s="137"/>
      <c r="AIM41" s="137"/>
      <c r="AIN41" s="137"/>
      <c r="AIO41" s="137"/>
      <c r="AIP41" s="137"/>
      <c r="AIQ41" s="137"/>
      <c r="AIR41" s="137"/>
      <c r="AIS41" s="137"/>
      <c r="AIT41" s="137"/>
      <c r="AIU41" s="137"/>
      <c r="AIV41" s="137"/>
      <c r="AIW41" s="137"/>
      <c r="AIX41" s="137"/>
      <c r="AIY41" s="137"/>
      <c r="AIZ41" s="137"/>
      <c r="AJA41" s="137"/>
      <c r="AJB41" s="137"/>
      <c r="AJC41" s="137"/>
      <c r="AJD41" s="137"/>
      <c r="AJE41" s="137"/>
      <c r="AJF41" s="137"/>
      <c r="AJG41" s="137"/>
      <c r="AJH41" s="137"/>
      <c r="AJI41" s="137"/>
      <c r="AJJ41" s="137"/>
      <c r="AJK41" s="137"/>
      <c r="AJL41" s="137"/>
      <c r="AJM41" s="137"/>
      <c r="AJN41" s="137"/>
      <c r="AJO41" s="137"/>
      <c r="AJP41" s="137"/>
      <c r="AJQ41" s="137"/>
      <c r="AJR41" s="137"/>
      <c r="AJS41" s="137"/>
      <c r="AJT41" s="137"/>
      <c r="AJU41" s="137"/>
      <c r="AJV41" s="137"/>
      <c r="AJW41" s="137"/>
      <c r="AJX41" s="137"/>
      <c r="AJY41" s="137"/>
      <c r="AJZ41" s="137"/>
      <c r="AKA41" s="137"/>
      <c r="AKB41" s="137"/>
      <c r="AKC41" s="137"/>
      <c r="AKD41" s="137"/>
      <c r="AKE41" s="137"/>
      <c r="AKF41" s="137"/>
      <c r="AKG41" s="137"/>
      <c r="AKH41" s="137"/>
      <c r="AKI41" s="137"/>
      <c r="AKJ41" s="137"/>
      <c r="AKK41" s="137"/>
      <c r="AKL41" s="137"/>
      <c r="AKM41" s="137"/>
      <c r="AKN41" s="137"/>
      <c r="AKO41" s="137"/>
      <c r="AKP41" s="137"/>
      <c r="AKQ41" s="137"/>
      <c r="AKR41" s="137"/>
      <c r="AKS41" s="137"/>
      <c r="AKT41" s="137"/>
      <c r="AKU41" s="137"/>
      <c r="AKV41" s="137"/>
      <c r="AKW41" s="137"/>
      <c r="AKX41" s="137"/>
      <c r="AKY41" s="137"/>
      <c r="AKZ41" s="137"/>
      <c r="ALA41" s="137"/>
      <c r="ALB41" s="137"/>
      <c r="ALC41" s="137"/>
      <c r="ALD41" s="137"/>
      <c r="ALE41" s="137"/>
      <c r="ALF41" s="137"/>
      <c r="ALG41" s="137"/>
      <c r="ALH41" s="137"/>
      <c r="ALI41" s="137"/>
      <c r="ALJ41" s="137"/>
      <c r="ALK41" s="137"/>
      <c r="ALL41" s="137"/>
      <c r="ALM41" s="137"/>
      <c r="ALN41" s="137"/>
      <c r="ALO41" s="137"/>
      <c r="ALP41" s="137"/>
      <c r="ALQ41" s="137"/>
      <c r="ALR41" s="137"/>
      <c r="ALS41" s="137"/>
      <c r="ALT41" s="137"/>
      <c r="ALU41" s="137"/>
      <c r="ALV41" s="137"/>
      <c r="ALW41" s="137"/>
      <c r="ALX41" s="137"/>
      <c r="ALY41" s="137"/>
      <c r="ALZ41" s="137"/>
      <c r="AMA41" s="137"/>
      <c r="AMB41" s="137"/>
      <c r="AMC41" s="137"/>
      <c r="AMD41" s="137"/>
      <c r="AME41" s="137"/>
      <c r="AMF41" s="137"/>
      <c r="AMG41" s="137"/>
      <c r="AMH41" s="137"/>
      <c r="AMI41" s="137"/>
      <c r="AMJ41" s="137"/>
      <c r="AMK41" s="137"/>
      <c r="AML41" s="137"/>
    </row>
    <row r="42" spans="1:1026" x14ac:dyDescent="0.25">
      <c r="A42" s="523">
        <v>44104</v>
      </c>
      <c r="B42" s="197" t="s">
        <v>220</v>
      </c>
      <c r="C42" s="530"/>
      <c r="D42" s="531"/>
      <c r="E42" s="532">
        <v>18</v>
      </c>
      <c r="F42" s="146">
        <v>44104</v>
      </c>
      <c r="G42" s="147"/>
      <c r="H42" s="148"/>
      <c r="I42" s="149"/>
      <c r="J42" s="149"/>
      <c r="K42" s="144"/>
      <c r="L42" s="150">
        <v>18</v>
      </c>
      <c r="M42" s="134"/>
      <c r="N42" s="131"/>
      <c r="O42" s="131"/>
      <c r="P42" s="131">
        <v>18</v>
      </c>
      <c r="Q42" s="131"/>
      <c r="R42" s="131"/>
      <c r="S42" s="131"/>
      <c r="T42" s="131"/>
      <c r="U42" s="131"/>
      <c r="V42" s="131"/>
      <c r="W42" s="131"/>
      <c r="X42" s="131"/>
      <c r="Y42" s="131"/>
      <c r="Z42" s="570"/>
      <c r="AA42" s="135"/>
      <c r="AD42" s="113"/>
    </row>
    <row r="43" spans="1:1026" x14ac:dyDescent="0.25">
      <c r="A43" s="334">
        <v>43008</v>
      </c>
      <c r="B43" s="311" t="s">
        <v>45</v>
      </c>
      <c r="C43" s="335"/>
      <c r="D43" s="313"/>
      <c r="E43" s="336"/>
      <c r="F43" s="313"/>
      <c r="G43" s="317">
        <f>SUM(G5:G42)</f>
        <v>43446.15</v>
      </c>
      <c r="H43" s="325">
        <f>SUM(H5:H42)</f>
        <v>16778</v>
      </c>
      <c r="I43" s="70">
        <f>SUM(I5:I42)</f>
        <v>1977.8</v>
      </c>
      <c r="J43" s="70">
        <f>SUM(J5:J42)</f>
        <v>0</v>
      </c>
      <c r="K43" s="328">
        <f>SUM(K5:K42)</f>
        <v>4601.3900000000003</v>
      </c>
      <c r="L43" s="317">
        <f t="shared" ref="L43:AA43" si="0">SUM(L5:L42)</f>
        <v>30002.130000000012</v>
      </c>
      <c r="M43" s="71">
        <f t="shared" si="0"/>
        <v>9546.5999999999985</v>
      </c>
      <c r="N43" s="70">
        <f t="shared" si="0"/>
        <v>1020.48</v>
      </c>
      <c r="O43" s="70">
        <f t="shared" si="0"/>
        <v>7532.16</v>
      </c>
      <c r="P43" s="70">
        <f t="shared" si="0"/>
        <v>54</v>
      </c>
      <c r="Q43" s="70">
        <f t="shared" si="0"/>
        <v>1354.45</v>
      </c>
      <c r="R43" s="70">
        <f t="shared" si="0"/>
        <v>845</v>
      </c>
      <c r="S43" s="70">
        <f t="shared" si="0"/>
        <v>445</v>
      </c>
      <c r="T43" s="70">
        <f t="shared" si="0"/>
        <v>6350</v>
      </c>
      <c r="U43" s="70">
        <f t="shared" si="0"/>
        <v>0</v>
      </c>
      <c r="V43" s="70">
        <f t="shared" si="0"/>
        <v>0</v>
      </c>
      <c r="W43" s="70">
        <f t="shared" si="0"/>
        <v>0</v>
      </c>
      <c r="X43" s="70">
        <f t="shared" si="0"/>
        <v>0</v>
      </c>
      <c r="Y43" s="70">
        <f t="shared" si="0"/>
        <v>726.63</v>
      </c>
      <c r="Z43" s="328"/>
      <c r="AA43" s="318">
        <f t="shared" si="0"/>
        <v>2127.8100000000004</v>
      </c>
    </row>
    <row r="44" spans="1:1026" ht="15.75" thickBot="1" x14ac:dyDescent="0.3">
      <c r="A44" s="337">
        <v>43008</v>
      </c>
      <c r="B44" s="338" t="s">
        <v>46</v>
      </c>
      <c r="C44" s="339"/>
      <c r="D44" s="340"/>
      <c r="E44" s="341"/>
      <c r="F44" s="340"/>
      <c r="G44" s="342">
        <f>L44</f>
        <v>17587.800000000003</v>
      </c>
      <c r="H44" s="319">
        <f>SUM(H6:H42)</f>
        <v>0</v>
      </c>
      <c r="I44" s="320">
        <f>SUM(I6:I42)</f>
        <v>0</v>
      </c>
      <c r="J44" s="320">
        <f>SUM(J6:J42)</f>
        <v>0</v>
      </c>
      <c r="K44" s="330">
        <f>SUM(K6:K42)</f>
        <v>4601.3900000000003</v>
      </c>
      <c r="L44" s="331">
        <f t="shared" ref="L44:AA44" si="1">SUM(L6:L42)</f>
        <v>17587.800000000003</v>
      </c>
      <c r="M44" s="332">
        <f t="shared" si="1"/>
        <v>4307.55</v>
      </c>
      <c r="N44" s="320">
        <f t="shared" si="1"/>
        <v>844.88</v>
      </c>
      <c r="O44" s="320">
        <f t="shared" si="1"/>
        <v>3389.33</v>
      </c>
      <c r="P44" s="320">
        <f t="shared" si="1"/>
        <v>18</v>
      </c>
      <c r="Q44" s="320">
        <f t="shared" si="1"/>
        <v>1124.99</v>
      </c>
      <c r="R44" s="320">
        <f t="shared" si="1"/>
        <v>0</v>
      </c>
      <c r="S44" s="320">
        <f t="shared" si="1"/>
        <v>0</v>
      </c>
      <c r="T44" s="320">
        <f t="shared" si="1"/>
        <v>6350</v>
      </c>
      <c r="U44" s="320">
        <f t="shared" si="1"/>
        <v>0</v>
      </c>
      <c r="V44" s="320">
        <f t="shared" si="1"/>
        <v>0</v>
      </c>
      <c r="W44" s="320">
        <f t="shared" si="1"/>
        <v>0</v>
      </c>
      <c r="X44" s="320">
        <f t="shared" si="1"/>
        <v>0</v>
      </c>
      <c r="Y44" s="320">
        <f t="shared" si="1"/>
        <v>641.13</v>
      </c>
      <c r="Z44" s="330"/>
      <c r="AA44" s="333">
        <f t="shared" si="1"/>
        <v>911.92</v>
      </c>
    </row>
    <row r="45" spans="1:1026" ht="15.75" thickBot="1" x14ac:dyDescent="0.3">
      <c r="A45" s="152">
        <v>43373</v>
      </c>
      <c r="B45" s="82" t="s">
        <v>31</v>
      </c>
      <c r="C45" s="153"/>
      <c r="D45" s="84"/>
      <c r="E45" s="154"/>
      <c r="F45" s="84" t="s">
        <v>32</v>
      </c>
      <c r="G45" s="87">
        <f>G43-G44</f>
        <v>25858.35</v>
      </c>
      <c r="H45" s="88">
        <f t="shared" ref="H45:AA45" si="2">H43</f>
        <v>16778</v>
      </c>
      <c r="I45" s="89">
        <f t="shared" si="2"/>
        <v>1977.8</v>
      </c>
      <c r="J45" s="89">
        <f t="shared" si="2"/>
        <v>0</v>
      </c>
      <c r="K45" s="82">
        <f t="shared" si="2"/>
        <v>4601.3900000000003</v>
      </c>
      <c r="L45" s="90">
        <f t="shared" si="2"/>
        <v>30002.130000000012</v>
      </c>
      <c r="M45" s="87">
        <f t="shared" si="2"/>
        <v>9546.5999999999985</v>
      </c>
      <c r="N45" s="89">
        <f t="shared" si="2"/>
        <v>1020.48</v>
      </c>
      <c r="O45" s="89">
        <f t="shared" si="2"/>
        <v>7532.16</v>
      </c>
      <c r="P45" s="89">
        <f t="shared" si="2"/>
        <v>54</v>
      </c>
      <c r="Q45" s="89">
        <f t="shared" si="2"/>
        <v>1354.45</v>
      </c>
      <c r="R45" s="89">
        <f t="shared" si="2"/>
        <v>845</v>
      </c>
      <c r="S45" s="89">
        <f t="shared" si="2"/>
        <v>445</v>
      </c>
      <c r="T45" s="89">
        <f t="shared" si="2"/>
        <v>6350</v>
      </c>
      <c r="U45" s="89">
        <f t="shared" si="2"/>
        <v>0</v>
      </c>
      <c r="V45" s="89">
        <f t="shared" si="2"/>
        <v>0</v>
      </c>
      <c r="W45" s="89">
        <f t="shared" si="2"/>
        <v>0</v>
      </c>
      <c r="X45" s="89">
        <f t="shared" si="2"/>
        <v>0</v>
      </c>
      <c r="Y45" s="89">
        <f t="shared" si="2"/>
        <v>726.63</v>
      </c>
      <c r="Z45" s="566"/>
      <c r="AA45" s="91">
        <f t="shared" si="2"/>
        <v>2127.8100000000004</v>
      </c>
    </row>
    <row r="46" spans="1:1026" ht="15.75" thickTop="1" x14ac:dyDescent="0.25">
      <c r="A46" s="155"/>
      <c r="B46" s="156"/>
      <c r="C46" s="157"/>
      <c r="D46" s="157"/>
      <c r="E46" s="158"/>
      <c r="F46" s="159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</row>
    <row r="47" spans="1:1026" s="160" customFormat="1" x14ac:dyDescent="0.25">
      <c r="A47" s="118"/>
      <c r="C47" s="161"/>
      <c r="D47" s="161"/>
      <c r="E47" s="162"/>
      <c r="F47" s="163"/>
      <c r="G47" s="156" t="s">
        <v>33</v>
      </c>
      <c r="H47" s="164">
        <f>SUM(H45:K45)</f>
        <v>23357.19</v>
      </c>
      <c r="I47" s="164"/>
      <c r="J47" s="164"/>
      <c r="K47" s="164"/>
      <c r="L47" s="156" t="s">
        <v>34</v>
      </c>
      <c r="M47" s="164">
        <f>SUM(M45:AA45)</f>
        <v>30002.13</v>
      </c>
      <c r="N47" s="164"/>
      <c r="O47" s="164">
        <f>SUM(M44:AA44)</f>
        <v>17587.8</v>
      </c>
      <c r="P47" s="164" t="s">
        <v>317</v>
      </c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</row>
    <row r="48" spans="1:1026" x14ac:dyDescent="0.25">
      <c r="A48" s="155"/>
      <c r="B48" s="165"/>
      <c r="C48" s="166"/>
      <c r="D48" s="166"/>
      <c r="E48" s="167"/>
      <c r="F48" s="159"/>
      <c r="G48" s="156"/>
      <c r="L48" s="156"/>
      <c r="P48" s="494" t="s">
        <v>277</v>
      </c>
    </row>
    <row r="49" spans="1:13" x14ac:dyDescent="0.25">
      <c r="A49" s="155"/>
      <c r="B49" s="156" t="s">
        <v>195</v>
      </c>
      <c r="C49" s="166"/>
      <c r="D49" s="166"/>
      <c r="E49" s="167"/>
      <c r="F49" s="159"/>
      <c r="G49" s="156">
        <f>'Apr - Jun 2020'!G49</f>
        <v>32503.29</v>
      </c>
      <c r="I49" s="168" t="s">
        <v>271</v>
      </c>
      <c r="J49" s="169"/>
      <c r="K49" s="168"/>
      <c r="L49" s="168">
        <v>25858.35</v>
      </c>
    </row>
    <row r="50" spans="1:13" x14ac:dyDescent="0.25">
      <c r="A50" s="155"/>
      <c r="B50" s="165" t="s">
        <v>221</v>
      </c>
      <c r="C50" s="166"/>
      <c r="D50" s="166"/>
      <c r="E50" s="167"/>
      <c r="F50" s="159"/>
      <c r="G50" s="170">
        <f>H47</f>
        <v>23357.19</v>
      </c>
      <c r="I50" s="171" t="s">
        <v>47</v>
      </c>
      <c r="J50" s="116"/>
      <c r="L50" s="172"/>
    </row>
    <row r="51" spans="1:13" x14ac:dyDescent="0.25">
      <c r="B51" s="165"/>
      <c r="C51" s="166"/>
      <c r="D51" s="166"/>
      <c r="E51" s="167"/>
      <c r="G51" s="173">
        <f>SUM(G49:G50)</f>
        <v>55860.479999999996</v>
      </c>
      <c r="I51" s="114"/>
      <c r="J51" s="116"/>
      <c r="L51" s="173">
        <f>SUM(L49:L50)</f>
        <v>25858.35</v>
      </c>
    </row>
    <row r="52" spans="1:13" x14ac:dyDescent="0.25">
      <c r="B52" s="165" t="s">
        <v>222</v>
      </c>
      <c r="C52" s="166"/>
      <c r="D52" s="166"/>
      <c r="E52" s="167"/>
      <c r="G52" s="113">
        <f>L43</f>
        <v>30002.130000000012</v>
      </c>
      <c r="I52" s="113" t="s">
        <v>36</v>
      </c>
      <c r="L52" s="529"/>
    </row>
    <row r="53" spans="1:13" ht="15.75" thickBot="1" x14ac:dyDescent="0.3">
      <c r="B53" s="156" t="s">
        <v>223</v>
      </c>
      <c r="C53" s="166"/>
      <c r="D53" s="166"/>
      <c r="E53" s="167"/>
      <c r="G53" s="174">
        <f>G51-G52</f>
        <v>25858.349999999984</v>
      </c>
      <c r="L53" s="174">
        <f>L51-L52</f>
        <v>25858.35</v>
      </c>
      <c r="M53" s="173" t="s">
        <v>246</v>
      </c>
    </row>
    <row r="54" spans="1:13" ht="15.75" thickTop="1" x14ac:dyDescent="0.25">
      <c r="B54" s="165"/>
      <c r="C54" s="166"/>
      <c r="D54" s="166"/>
      <c r="E54" s="167"/>
    </row>
    <row r="55" spans="1:13" x14ac:dyDescent="0.25">
      <c r="J55" s="113" t="s">
        <v>48</v>
      </c>
      <c r="L55" s="173">
        <f>L53-G53</f>
        <v>0</v>
      </c>
      <c r="M55" s="113" t="s">
        <v>37</v>
      </c>
    </row>
    <row r="58" spans="1:13" ht="15.75" thickBot="1" x14ac:dyDescent="0.3"/>
    <row r="59" spans="1:13" x14ac:dyDescent="0.25">
      <c r="B59" s="271" t="s">
        <v>160</v>
      </c>
      <c r="C59" s="272"/>
      <c r="D59" s="273"/>
      <c r="E59" s="274"/>
      <c r="F59" s="275"/>
      <c r="G59" s="276"/>
    </row>
    <row r="60" spans="1:13" x14ac:dyDescent="0.25">
      <c r="B60" s="277" t="s">
        <v>26</v>
      </c>
      <c r="C60" s="37"/>
      <c r="D60" s="38">
        <v>571</v>
      </c>
      <c r="E60" s="39">
        <v>50</v>
      </c>
      <c r="F60" s="270" t="s">
        <v>251</v>
      </c>
      <c r="G60" s="278"/>
    </row>
    <row r="61" spans="1:13" ht="15.75" thickBot="1" x14ac:dyDescent="0.3">
      <c r="B61" s="279" t="s">
        <v>26</v>
      </c>
      <c r="C61" s="280"/>
      <c r="D61" s="281">
        <v>590</v>
      </c>
      <c r="E61" s="282">
        <v>824.46</v>
      </c>
      <c r="F61" s="283"/>
      <c r="G61" s="284"/>
    </row>
  </sheetData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O65"/>
  <sheetViews>
    <sheetView zoomScale="75" zoomScaleNormal="75" workbookViewId="0">
      <pane ySplit="4" topLeftCell="A27" activePane="bottomLeft" state="frozen"/>
      <selection activeCell="B1" sqref="B1"/>
      <selection pane="bottomLeft" activeCell="K43" sqref="K43"/>
    </sheetView>
  </sheetViews>
  <sheetFormatPr defaultRowHeight="15" x14ac:dyDescent="0.25"/>
  <cols>
    <col min="1" max="1" width="8.7109375" style="112" customWidth="1"/>
    <col min="2" max="2" width="29.7109375" style="113" customWidth="1"/>
    <col min="3" max="3" width="10.42578125" style="114" customWidth="1"/>
    <col min="4" max="4" width="22.140625" style="116" customWidth="1"/>
    <col min="5" max="5" width="9.140625" style="540" customWidth="1"/>
    <col min="6" max="6" width="5.7109375" style="198" customWidth="1"/>
    <col min="7" max="7" width="5.5703125" style="198" customWidth="1"/>
    <col min="8" max="8" width="6.28515625" style="198" customWidth="1"/>
    <col min="9" max="9" width="8.7109375" style="137" customWidth="1"/>
    <col min="10" max="10" width="12.85546875" style="113" customWidth="1"/>
    <col min="11" max="11" width="10.42578125" style="113" customWidth="1"/>
    <col min="12" max="12" width="9.5703125" style="113" customWidth="1"/>
    <col min="13" max="13" width="9.140625" style="113" customWidth="1"/>
    <col min="14" max="14" width="8.7109375" style="113" customWidth="1"/>
    <col min="15" max="15" width="12.42578125" style="113" customWidth="1"/>
    <col min="16" max="28" width="12.7109375" style="113" customWidth="1"/>
    <col min="29" max="29" width="12.7109375" style="198" customWidth="1"/>
    <col min="30" max="30" width="12.7109375" style="113" customWidth="1"/>
    <col min="31" max="31" width="15.42578125" style="117" customWidth="1"/>
    <col min="32" max="32" width="14.140625" style="117" customWidth="1"/>
    <col min="33" max="1029" width="9.140625" style="117" customWidth="1"/>
  </cols>
  <sheetData>
    <row r="1" spans="1:1029" x14ac:dyDescent="0.25">
      <c r="B1" s="118" t="s">
        <v>159</v>
      </c>
    </row>
    <row r="2" spans="1:1029" x14ac:dyDescent="0.25">
      <c r="B2" s="118"/>
    </row>
    <row r="3" spans="1:1029" ht="15.75" thickBot="1" x14ac:dyDescent="0.3">
      <c r="B3" s="118"/>
      <c r="J3" s="119" t="s">
        <v>0</v>
      </c>
      <c r="K3" s="120"/>
      <c r="L3" s="120"/>
      <c r="M3" s="120"/>
      <c r="N3" s="120"/>
      <c r="O3" s="121" t="s">
        <v>1</v>
      </c>
      <c r="P3" s="397"/>
      <c r="Q3" s="398" t="s">
        <v>161</v>
      </c>
      <c r="R3" s="398"/>
      <c r="S3" s="399"/>
      <c r="T3" s="400"/>
      <c r="U3" s="401"/>
      <c r="V3" s="401"/>
      <c r="W3" s="401" t="s">
        <v>162</v>
      </c>
      <c r="X3" s="401"/>
      <c r="Y3" s="402"/>
      <c r="Z3" s="403"/>
      <c r="AA3" s="404" t="s">
        <v>163</v>
      </c>
      <c r="AB3" s="404"/>
      <c r="AC3" s="405"/>
      <c r="AD3" s="122"/>
    </row>
    <row r="4" spans="1:1029" ht="52.5" customHeight="1" thickTop="1" thickBot="1" x14ac:dyDescent="0.3">
      <c r="A4" s="12" t="s">
        <v>2</v>
      </c>
      <c r="B4" s="13" t="s">
        <v>255</v>
      </c>
      <c r="C4" s="14" t="s">
        <v>256</v>
      </c>
      <c r="D4" s="15" t="s">
        <v>257</v>
      </c>
      <c r="E4" s="539" t="s">
        <v>4</v>
      </c>
      <c r="F4" s="474" t="s">
        <v>258</v>
      </c>
      <c r="G4" s="474" t="s">
        <v>259</v>
      </c>
      <c r="H4" s="474" t="s">
        <v>260</v>
      </c>
      <c r="I4" s="17" t="s">
        <v>261</v>
      </c>
      <c r="J4" s="18" t="s">
        <v>6</v>
      </c>
      <c r="K4" s="19" t="s">
        <v>7</v>
      </c>
      <c r="L4" s="20" t="s">
        <v>8</v>
      </c>
      <c r="M4" s="20" t="s">
        <v>9</v>
      </c>
      <c r="N4" s="21" t="s">
        <v>10</v>
      </c>
      <c r="O4" s="22" t="s">
        <v>6</v>
      </c>
      <c r="P4" s="395" t="s">
        <v>164</v>
      </c>
      <c r="Q4" s="396" t="s">
        <v>165</v>
      </c>
      <c r="R4" s="396" t="s">
        <v>166</v>
      </c>
      <c r="S4" s="406" t="s">
        <v>167</v>
      </c>
      <c r="T4" s="396" t="s">
        <v>168</v>
      </c>
      <c r="U4" s="396" t="s">
        <v>169</v>
      </c>
      <c r="V4" s="396" t="s">
        <v>170</v>
      </c>
      <c r="W4" s="396" t="s">
        <v>171</v>
      </c>
      <c r="X4" s="406" t="s">
        <v>172</v>
      </c>
      <c r="Y4" s="396" t="s">
        <v>14</v>
      </c>
      <c r="Z4" s="407" t="s">
        <v>173</v>
      </c>
      <c r="AA4" s="396" t="s">
        <v>14</v>
      </c>
      <c r="AB4" s="396" t="s">
        <v>174</v>
      </c>
      <c r="AC4" s="557" t="s">
        <v>310</v>
      </c>
      <c r="AD4" s="23" t="s">
        <v>10</v>
      </c>
    </row>
    <row r="5" spans="1:1029" x14ac:dyDescent="0.25">
      <c r="A5" s="382">
        <v>44105</v>
      </c>
      <c r="B5" s="383" t="s">
        <v>25</v>
      </c>
      <c r="C5" s="384"/>
      <c r="D5" s="387"/>
      <c r="E5" s="541"/>
      <c r="F5" s="475"/>
      <c r="G5" s="475"/>
      <c r="H5" s="475"/>
      <c r="I5" s="392"/>
      <c r="J5" s="388">
        <f>'July - Sept 2020'!$G$45</f>
        <v>25858.35</v>
      </c>
      <c r="K5" s="389">
        <f>'July - Sept 2020'!H45</f>
        <v>16778</v>
      </c>
      <c r="L5" s="390">
        <f>'July - Sept 2020'!I45</f>
        <v>1977.8</v>
      </c>
      <c r="M5" s="390">
        <f>'July - Sept 2020'!J45</f>
        <v>0</v>
      </c>
      <c r="N5" s="383">
        <f>'July - Sept 2020'!K45</f>
        <v>4601.3900000000003</v>
      </c>
      <c r="O5" s="391">
        <f>'July - Sept 2020'!L45</f>
        <v>30002.130000000012</v>
      </c>
      <c r="P5" s="413">
        <f>'July - Sept 2020'!M45</f>
        <v>9546.5999999999985</v>
      </c>
      <c r="Q5" s="411">
        <f>'July - Sept 2020'!N45</f>
        <v>1020.48</v>
      </c>
      <c r="R5" s="411">
        <f>'July - Sept 2020'!O45</f>
        <v>7532.16</v>
      </c>
      <c r="S5" s="411">
        <f>'July - Sept 2020'!P45</f>
        <v>54</v>
      </c>
      <c r="T5" s="411">
        <f>'July - Sept 2020'!Q45</f>
        <v>1354.45</v>
      </c>
      <c r="U5" s="411">
        <f>'July - Sept 2020'!R45</f>
        <v>845</v>
      </c>
      <c r="V5" s="411">
        <f>'July - Sept 2020'!S45</f>
        <v>445</v>
      </c>
      <c r="W5" s="411">
        <f>'July - Sept 2020'!T45</f>
        <v>6350</v>
      </c>
      <c r="X5" s="411">
        <f>'July - Sept 2020'!U45</f>
        <v>0</v>
      </c>
      <c r="Y5" s="411">
        <f>'July - Sept 2020'!V45</f>
        <v>0</v>
      </c>
      <c r="Z5" s="411">
        <f>'July - Sept 2020'!W45</f>
        <v>0</v>
      </c>
      <c r="AA5" s="411">
        <f>'July - Sept 2020'!X45</f>
        <v>0</v>
      </c>
      <c r="AB5" s="411">
        <f>'July - Sept 2020'!Y45</f>
        <v>726.63</v>
      </c>
      <c r="AC5" s="567"/>
      <c r="AD5" s="412">
        <f>'July - Sept 2020'!AA45</f>
        <v>2127.8100000000004</v>
      </c>
      <c r="AE5" s="198">
        <f>SUM(P5:AD5)</f>
        <v>30002.13</v>
      </c>
    </row>
    <row r="6" spans="1:1029" s="511" customFormat="1" ht="12.75" x14ac:dyDescent="0.2">
      <c r="A6" s="501">
        <v>44105</v>
      </c>
      <c r="B6" s="502" t="s">
        <v>193</v>
      </c>
      <c r="C6" s="503" t="s">
        <v>302</v>
      </c>
      <c r="D6" s="504"/>
      <c r="E6" s="542">
        <v>16778</v>
      </c>
      <c r="F6" s="505"/>
      <c r="G6" s="505"/>
      <c r="H6" s="505"/>
      <c r="I6" s="506">
        <v>44105</v>
      </c>
      <c r="J6" s="507">
        <v>16778</v>
      </c>
      <c r="K6" s="502">
        <v>16778</v>
      </c>
      <c r="L6" s="508"/>
      <c r="M6" s="509"/>
      <c r="N6" s="502"/>
      <c r="O6" s="507"/>
      <c r="P6" s="502"/>
      <c r="Q6" s="508"/>
      <c r="R6" s="508"/>
      <c r="S6" s="508"/>
      <c r="T6" s="508"/>
      <c r="U6" s="508"/>
      <c r="V6" s="508"/>
      <c r="W6" s="508"/>
      <c r="X6" s="508"/>
      <c r="Y6" s="508"/>
      <c r="Z6" s="508"/>
      <c r="AA6" s="508"/>
      <c r="AB6" s="508"/>
      <c r="AC6" s="591"/>
      <c r="AD6" s="510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138"/>
      <c r="GZ6" s="138"/>
      <c r="HA6" s="138"/>
      <c r="HB6" s="138"/>
      <c r="HC6" s="138"/>
      <c r="HD6" s="138"/>
      <c r="HE6" s="138"/>
      <c r="HF6" s="138"/>
      <c r="HG6" s="138"/>
      <c r="HH6" s="138"/>
      <c r="HI6" s="138"/>
      <c r="HJ6" s="138"/>
      <c r="HK6" s="138"/>
      <c r="HL6" s="138"/>
      <c r="HM6" s="138"/>
      <c r="HN6" s="138"/>
      <c r="HO6" s="138"/>
      <c r="HP6" s="138"/>
      <c r="HQ6" s="138"/>
      <c r="HR6" s="138"/>
      <c r="HS6" s="138"/>
      <c r="HT6" s="138"/>
      <c r="HU6" s="138"/>
      <c r="HV6" s="138"/>
      <c r="HW6" s="138"/>
      <c r="HX6" s="138"/>
      <c r="HY6" s="138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  <c r="IU6" s="138"/>
      <c r="IV6" s="138"/>
      <c r="IW6" s="138"/>
      <c r="IX6" s="138"/>
      <c r="IY6" s="138"/>
      <c r="IZ6" s="138"/>
      <c r="JA6" s="138"/>
      <c r="JB6" s="138"/>
      <c r="JC6" s="138"/>
      <c r="JD6" s="138"/>
      <c r="JE6" s="138"/>
      <c r="JF6" s="138"/>
      <c r="JG6" s="138"/>
      <c r="JH6" s="138"/>
      <c r="JI6" s="138"/>
      <c r="JJ6" s="138"/>
      <c r="JK6" s="138"/>
      <c r="JL6" s="138"/>
      <c r="JM6" s="138"/>
      <c r="JN6" s="138"/>
      <c r="JO6" s="138"/>
      <c r="JP6" s="138"/>
      <c r="JQ6" s="138"/>
      <c r="JR6" s="138"/>
      <c r="JS6" s="138"/>
      <c r="JT6" s="138"/>
      <c r="JU6" s="138"/>
      <c r="JV6" s="138"/>
      <c r="JW6" s="138"/>
      <c r="JX6" s="138"/>
      <c r="JY6" s="138"/>
      <c r="JZ6" s="138"/>
      <c r="KA6" s="138"/>
      <c r="KB6" s="138"/>
      <c r="KC6" s="138"/>
      <c r="KD6" s="138"/>
      <c r="KE6" s="138"/>
      <c r="KF6" s="138"/>
      <c r="KG6" s="138"/>
      <c r="KH6" s="138"/>
      <c r="KI6" s="138"/>
      <c r="KJ6" s="138"/>
      <c r="KK6" s="138"/>
      <c r="KL6" s="138"/>
      <c r="KM6" s="138"/>
      <c r="KN6" s="138"/>
      <c r="KO6" s="138"/>
      <c r="KP6" s="138"/>
      <c r="KQ6" s="138"/>
      <c r="KR6" s="138"/>
      <c r="KS6" s="138"/>
      <c r="KT6" s="138"/>
      <c r="KU6" s="138"/>
      <c r="KV6" s="138"/>
      <c r="KW6" s="138"/>
      <c r="KX6" s="138"/>
      <c r="KY6" s="138"/>
      <c r="KZ6" s="138"/>
      <c r="LA6" s="138"/>
      <c r="LB6" s="138"/>
      <c r="LC6" s="138"/>
      <c r="LD6" s="138"/>
      <c r="LE6" s="138"/>
      <c r="LF6" s="138"/>
      <c r="LG6" s="138"/>
      <c r="LH6" s="138"/>
      <c r="LI6" s="138"/>
      <c r="LJ6" s="138"/>
      <c r="LK6" s="138"/>
      <c r="LL6" s="138"/>
      <c r="LM6" s="138"/>
      <c r="LN6" s="138"/>
      <c r="LO6" s="138"/>
      <c r="LP6" s="138"/>
      <c r="LQ6" s="138"/>
      <c r="LR6" s="138"/>
      <c r="LS6" s="138"/>
      <c r="LT6" s="138"/>
      <c r="LU6" s="138"/>
      <c r="LV6" s="138"/>
      <c r="LW6" s="138"/>
      <c r="LX6" s="138"/>
      <c r="LY6" s="138"/>
      <c r="LZ6" s="138"/>
      <c r="MA6" s="138"/>
      <c r="MB6" s="138"/>
      <c r="MC6" s="138"/>
      <c r="MD6" s="138"/>
      <c r="ME6" s="138"/>
      <c r="MF6" s="138"/>
      <c r="MG6" s="138"/>
      <c r="MH6" s="138"/>
      <c r="MI6" s="138"/>
      <c r="MJ6" s="138"/>
      <c r="MK6" s="138"/>
      <c r="ML6" s="138"/>
      <c r="MM6" s="138"/>
      <c r="MN6" s="138"/>
      <c r="MO6" s="138"/>
      <c r="MP6" s="138"/>
      <c r="MQ6" s="138"/>
      <c r="MR6" s="138"/>
      <c r="MS6" s="138"/>
      <c r="MT6" s="138"/>
      <c r="MU6" s="138"/>
      <c r="MV6" s="138"/>
      <c r="MW6" s="138"/>
      <c r="MX6" s="138"/>
      <c r="MY6" s="138"/>
      <c r="MZ6" s="138"/>
      <c r="NA6" s="138"/>
      <c r="NB6" s="138"/>
      <c r="NC6" s="138"/>
      <c r="ND6" s="138"/>
      <c r="NE6" s="138"/>
      <c r="NF6" s="138"/>
      <c r="NG6" s="138"/>
      <c r="NH6" s="138"/>
      <c r="NI6" s="138"/>
      <c r="NJ6" s="138"/>
      <c r="NK6" s="138"/>
      <c r="NL6" s="138"/>
      <c r="NM6" s="138"/>
      <c r="NN6" s="138"/>
      <c r="NO6" s="138"/>
      <c r="NP6" s="138"/>
      <c r="NQ6" s="138"/>
      <c r="NR6" s="138"/>
      <c r="NS6" s="138"/>
      <c r="NT6" s="138"/>
      <c r="NU6" s="138"/>
      <c r="NV6" s="138"/>
      <c r="NW6" s="138"/>
      <c r="NX6" s="138"/>
      <c r="NY6" s="138"/>
      <c r="NZ6" s="138"/>
      <c r="OA6" s="138"/>
      <c r="OB6" s="138"/>
      <c r="OC6" s="138"/>
      <c r="OD6" s="138"/>
      <c r="OE6" s="138"/>
      <c r="OF6" s="138"/>
      <c r="OG6" s="138"/>
      <c r="OH6" s="138"/>
      <c r="OI6" s="138"/>
      <c r="OJ6" s="138"/>
      <c r="OK6" s="138"/>
      <c r="OL6" s="138"/>
      <c r="OM6" s="138"/>
      <c r="ON6" s="138"/>
      <c r="OO6" s="138"/>
      <c r="OP6" s="138"/>
      <c r="OQ6" s="138"/>
      <c r="OR6" s="138"/>
      <c r="OS6" s="138"/>
      <c r="OT6" s="138"/>
      <c r="OU6" s="138"/>
      <c r="OV6" s="138"/>
      <c r="OW6" s="138"/>
      <c r="OX6" s="138"/>
      <c r="OY6" s="138"/>
      <c r="OZ6" s="138"/>
      <c r="PA6" s="138"/>
      <c r="PB6" s="138"/>
      <c r="PC6" s="138"/>
      <c r="PD6" s="138"/>
      <c r="PE6" s="138"/>
      <c r="PF6" s="138"/>
      <c r="PG6" s="138"/>
      <c r="PH6" s="138"/>
      <c r="PI6" s="138"/>
      <c r="PJ6" s="138"/>
      <c r="PK6" s="138"/>
      <c r="PL6" s="138"/>
      <c r="PM6" s="138"/>
      <c r="PN6" s="138"/>
      <c r="PO6" s="138"/>
      <c r="PP6" s="138"/>
      <c r="PQ6" s="138"/>
      <c r="PR6" s="138"/>
      <c r="PS6" s="138"/>
      <c r="PT6" s="138"/>
      <c r="PU6" s="138"/>
      <c r="PV6" s="138"/>
      <c r="PW6" s="138"/>
      <c r="PX6" s="138"/>
      <c r="PY6" s="138"/>
      <c r="PZ6" s="138"/>
      <c r="QA6" s="138"/>
      <c r="QB6" s="138"/>
      <c r="QC6" s="138"/>
      <c r="QD6" s="138"/>
      <c r="QE6" s="138"/>
      <c r="QF6" s="138"/>
      <c r="QG6" s="138"/>
      <c r="QH6" s="138"/>
      <c r="QI6" s="138"/>
      <c r="QJ6" s="138"/>
      <c r="QK6" s="138"/>
      <c r="QL6" s="138"/>
      <c r="QM6" s="138"/>
      <c r="QN6" s="138"/>
      <c r="QO6" s="138"/>
      <c r="QP6" s="138"/>
      <c r="QQ6" s="138"/>
      <c r="QR6" s="138"/>
      <c r="QS6" s="138"/>
      <c r="QT6" s="138"/>
      <c r="QU6" s="138"/>
      <c r="QV6" s="138"/>
      <c r="QW6" s="138"/>
      <c r="QX6" s="138"/>
      <c r="QY6" s="138"/>
      <c r="QZ6" s="138"/>
      <c r="RA6" s="138"/>
      <c r="RB6" s="138"/>
      <c r="RC6" s="138"/>
      <c r="RD6" s="138"/>
      <c r="RE6" s="138"/>
      <c r="RF6" s="138"/>
      <c r="RG6" s="138"/>
      <c r="RH6" s="138"/>
      <c r="RI6" s="138"/>
      <c r="RJ6" s="138"/>
      <c r="RK6" s="138"/>
      <c r="RL6" s="138"/>
      <c r="RM6" s="138"/>
      <c r="RN6" s="138"/>
      <c r="RO6" s="138"/>
      <c r="RP6" s="138"/>
      <c r="RQ6" s="138"/>
      <c r="RR6" s="138"/>
      <c r="RS6" s="138"/>
      <c r="RT6" s="138"/>
      <c r="RU6" s="138"/>
      <c r="RV6" s="138"/>
      <c r="RW6" s="138"/>
      <c r="RX6" s="138"/>
      <c r="RY6" s="138"/>
      <c r="RZ6" s="138"/>
      <c r="SA6" s="138"/>
      <c r="SB6" s="138"/>
      <c r="SC6" s="138"/>
      <c r="SD6" s="138"/>
      <c r="SE6" s="138"/>
      <c r="SF6" s="138"/>
      <c r="SG6" s="138"/>
      <c r="SH6" s="138"/>
      <c r="SI6" s="138"/>
      <c r="SJ6" s="138"/>
      <c r="SK6" s="138"/>
      <c r="SL6" s="138"/>
      <c r="SM6" s="138"/>
      <c r="SN6" s="138"/>
      <c r="SO6" s="138"/>
      <c r="SP6" s="138"/>
      <c r="SQ6" s="138"/>
      <c r="SR6" s="138"/>
      <c r="SS6" s="138"/>
      <c r="ST6" s="138"/>
      <c r="SU6" s="138"/>
      <c r="SV6" s="138"/>
      <c r="SW6" s="138"/>
      <c r="SX6" s="138"/>
      <c r="SY6" s="138"/>
      <c r="SZ6" s="138"/>
      <c r="TA6" s="138"/>
      <c r="TB6" s="138"/>
      <c r="TC6" s="138"/>
      <c r="TD6" s="138"/>
      <c r="TE6" s="138"/>
      <c r="TF6" s="138"/>
      <c r="TG6" s="138"/>
      <c r="TH6" s="138"/>
      <c r="TI6" s="138"/>
      <c r="TJ6" s="138"/>
      <c r="TK6" s="138"/>
      <c r="TL6" s="138"/>
      <c r="TM6" s="138"/>
      <c r="TN6" s="138"/>
      <c r="TO6" s="138"/>
      <c r="TP6" s="138"/>
      <c r="TQ6" s="138"/>
      <c r="TR6" s="138"/>
      <c r="TS6" s="138"/>
      <c r="TT6" s="138"/>
      <c r="TU6" s="138"/>
      <c r="TV6" s="138"/>
      <c r="TW6" s="138"/>
      <c r="TX6" s="138"/>
      <c r="TY6" s="138"/>
      <c r="TZ6" s="138"/>
      <c r="UA6" s="138"/>
      <c r="UB6" s="138"/>
      <c r="UC6" s="138"/>
      <c r="UD6" s="138"/>
      <c r="UE6" s="138"/>
      <c r="UF6" s="138"/>
      <c r="UG6" s="138"/>
      <c r="UH6" s="138"/>
      <c r="UI6" s="138"/>
      <c r="UJ6" s="138"/>
      <c r="UK6" s="138"/>
      <c r="UL6" s="138"/>
      <c r="UM6" s="138"/>
      <c r="UN6" s="138"/>
      <c r="UO6" s="138"/>
      <c r="UP6" s="138"/>
      <c r="UQ6" s="138"/>
      <c r="UR6" s="138"/>
      <c r="US6" s="138"/>
      <c r="UT6" s="138"/>
      <c r="UU6" s="138"/>
      <c r="UV6" s="138"/>
      <c r="UW6" s="138"/>
      <c r="UX6" s="138"/>
      <c r="UY6" s="138"/>
      <c r="UZ6" s="138"/>
      <c r="VA6" s="138"/>
      <c r="VB6" s="138"/>
      <c r="VC6" s="138"/>
      <c r="VD6" s="138"/>
      <c r="VE6" s="138"/>
      <c r="VF6" s="138"/>
      <c r="VG6" s="138"/>
      <c r="VH6" s="138"/>
      <c r="VI6" s="138"/>
      <c r="VJ6" s="138"/>
      <c r="VK6" s="138"/>
      <c r="VL6" s="138"/>
      <c r="VM6" s="138"/>
      <c r="VN6" s="138"/>
      <c r="VO6" s="138"/>
      <c r="VP6" s="138"/>
      <c r="VQ6" s="138"/>
      <c r="VR6" s="138"/>
      <c r="VS6" s="138"/>
      <c r="VT6" s="138"/>
      <c r="VU6" s="138"/>
      <c r="VV6" s="138"/>
      <c r="VW6" s="138"/>
      <c r="VX6" s="138"/>
      <c r="VY6" s="138"/>
      <c r="VZ6" s="138"/>
      <c r="WA6" s="138"/>
      <c r="WB6" s="138"/>
      <c r="WC6" s="138"/>
      <c r="WD6" s="138"/>
      <c r="WE6" s="138"/>
      <c r="WF6" s="138"/>
      <c r="WG6" s="138"/>
      <c r="WH6" s="138"/>
      <c r="WI6" s="138"/>
      <c r="WJ6" s="138"/>
      <c r="WK6" s="138"/>
      <c r="WL6" s="138"/>
      <c r="WM6" s="138"/>
      <c r="WN6" s="138"/>
      <c r="WO6" s="138"/>
      <c r="WP6" s="138"/>
      <c r="WQ6" s="138"/>
      <c r="WR6" s="138"/>
      <c r="WS6" s="138"/>
      <c r="WT6" s="138"/>
      <c r="WU6" s="138"/>
      <c r="WV6" s="138"/>
      <c r="WW6" s="138"/>
      <c r="WX6" s="138"/>
      <c r="WY6" s="138"/>
      <c r="WZ6" s="138"/>
      <c r="XA6" s="138"/>
      <c r="XB6" s="138"/>
      <c r="XC6" s="138"/>
      <c r="XD6" s="138"/>
      <c r="XE6" s="138"/>
      <c r="XF6" s="138"/>
      <c r="XG6" s="138"/>
      <c r="XH6" s="138"/>
      <c r="XI6" s="138"/>
      <c r="XJ6" s="138"/>
      <c r="XK6" s="138"/>
      <c r="XL6" s="138"/>
      <c r="XM6" s="138"/>
      <c r="XN6" s="138"/>
      <c r="XO6" s="138"/>
      <c r="XP6" s="138"/>
      <c r="XQ6" s="138"/>
      <c r="XR6" s="138"/>
      <c r="XS6" s="138"/>
      <c r="XT6" s="138"/>
      <c r="XU6" s="138"/>
      <c r="XV6" s="138"/>
      <c r="XW6" s="138"/>
      <c r="XX6" s="138"/>
      <c r="XY6" s="138"/>
      <c r="XZ6" s="138"/>
      <c r="YA6" s="138"/>
      <c r="YB6" s="138"/>
      <c r="YC6" s="138"/>
      <c r="YD6" s="138"/>
      <c r="YE6" s="138"/>
      <c r="YF6" s="138"/>
      <c r="YG6" s="138"/>
      <c r="YH6" s="138"/>
      <c r="YI6" s="138"/>
      <c r="YJ6" s="138"/>
      <c r="YK6" s="138"/>
      <c r="YL6" s="138"/>
      <c r="YM6" s="138"/>
      <c r="YN6" s="138"/>
      <c r="YO6" s="138"/>
      <c r="YP6" s="138"/>
      <c r="YQ6" s="138"/>
      <c r="YR6" s="138"/>
      <c r="YS6" s="138"/>
      <c r="YT6" s="138"/>
      <c r="YU6" s="138"/>
      <c r="YV6" s="138"/>
      <c r="YW6" s="138"/>
      <c r="YX6" s="138"/>
      <c r="YY6" s="138"/>
      <c r="YZ6" s="138"/>
      <c r="ZA6" s="138"/>
      <c r="ZB6" s="138"/>
      <c r="ZC6" s="138"/>
      <c r="ZD6" s="138"/>
      <c r="ZE6" s="138"/>
      <c r="ZF6" s="138"/>
      <c r="ZG6" s="138"/>
      <c r="ZH6" s="138"/>
      <c r="ZI6" s="138"/>
      <c r="ZJ6" s="138"/>
      <c r="ZK6" s="138"/>
      <c r="ZL6" s="138"/>
      <c r="ZM6" s="138"/>
      <c r="ZN6" s="138"/>
      <c r="ZO6" s="138"/>
      <c r="ZP6" s="138"/>
      <c r="ZQ6" s="138"/>
      <c r="ZR6" s="138"/>
      <c r="ZS6" s="138"/>
      <c r="ZT6" s="138"/>
      <c r="ZU6" s="138"/>
      <c r="ZV6" s="138"/>
      <c r="ZW6" s="138"/>
      <c r="ZX6" s="138"/>
      <c r="ZY6" s="138"/>
      <c r="ZZ6" s="138"/>
      <c r="AAA6" s="138"/>
      <c r="AAB6" s="138"/>
      <c r="AAC6" s="138"/>
      <c r="AAD6" s="138"/>
      <c r="AAE6" s="138"/>
      <c r="AAF6" s="138"/>
      <c r="AAG6" s="138"/>
      <c r="AAH6" s="138"/>
      <c r="AAI6" s="138"/>
      <c r="AAJ6" s="138"/>
      <c r="AAK6" s="138"/>
      <c r="AAL6" s="138"/>
      <c r="AAM6" s="138"/>
      <c r="AAN6" s="138"/>
      <c r="AAO6" s="138"/>
      <c r="AAP6" s="138"/>
      <c r="AAQ6" s="138"/>
      <c r="AAR6" s="138"/>
      <c r="AAS6" s="138"/>
      <c r="AAT6" s="138"/>
      <c r="AAU6" s="138"/>
      <c r="AAV6" s="138"/>
      <c r="AAW6" s="138"/>
      <c r="AAX6" s="138"/>
      <c r="AAY6" s="138"/>
      <c r="AAZ6" s="138"/>
      <c r="ABA6" s="138"/>
      <c r="ABB6" s="138"/>
      <c r="ABC6" s="138"/>
      <c r="ABD6" s="138"/>
      <c r="ABE6" s="138"/>
      <c r="ABF6" s="138"/>
      <c r="ABG6" s="138"/>
      <c r="ABH6" s="138"/>
      <c r="ABI6" s="138"/>
      <c r="ABJ6" s="138"/>
      <c r="ABK6" s="138"/>
      <c r="ABL6" s="138"/>
      <c r="ABM6" s="138"/>
      <c r="ABN6" s="138"/>
      <c r="ABO6" s="138"/>
      <c r="ABP6" s="138"/>
      <c r="ABQ6" s="138"/>
      <c r="ABR6" s="138"/>
      <c r="ABS6" s="138"/>
      <c r="ABT6" s="138"/>
      <c r="ABU6" s="138"/>
      <c r="ABV6" s="138"/>
      <c r="ABW6" s="138"/>
      <c r="ABX6" s="138"/>
      <c r="ABY6" s="138"/>
      <c r="ABZ6" s="138"/>
      <c r="ACA6" s="138"/>
      <c r="ACB6" s="138"/>
      <c r="ACC6" s="138"/>
      <c r="ACD6" s="138"/>
      <c r="ACE6" s="138"/>
      <c r="ACF6" s="138"/>
      <c r="ACG6" s="138"/>
      <c r="ACH6" s="138"/>
      <c r="ACI6" s="138"/>
      <c r="ACJ6" s="138"/>
      <c r="ACK6" s="138"/>
      <c r="ACL6" s="138"/>
      <c r="ACM6" s="138"/>
      <c r="ACN6" s="138"/>
      <c r="ACO6" s="138"/>
      <c r="ACP6" s="138"/>
      <c r="ACQ6" s="138"/>
      <c r="ACR6" s="138"/>
      <c r="ACS6" s="138"/>
      <c r="ACT6" s="138"/>
      <c r="ACU6" s="138"/>
      <c r="ACV6" s="138"/>
      <c r="ACW6" s="138"/>
      <c r="ACX6" s="138"/>
      <c r="ACY6" s="138"/>
      <c r="ACZ6" s="138"/>
      <c r="ADA6" s="138"/>
      <c r="ADB6" s="138"/>
      <c r="ADC6" s="138"/>
      <c r="ADD6" s="138"/>
      <c r="ADE6" s="138"/>
      <c r="ADF6" s="138"/>
      <c r="ADG6" s="138"/>
      <c r="ADH6" s="138"/>
      <c r="ADI6" s="138"/>
      <c r="ADJ6" s="138"/>
      <c r="ADK6" s="138"/>
      <c r="ADL6" s="138"/>
      <c r="ADM6" s="138"/>
      <c r="ADN6" s="138"/>
      <c r="ADO6" s="138"/>
      <c r="ADP6" s="138"/>
      <c r="ADQ6" s="138"/>
      <c r="ADR6" s="138"/>
      <c r="ADS6" s="138"/>
      <c r="ADT6" s="138"/>
      <c r="ADU6" s="138"/>
      <c r="ADV6" s="138"/>
      <c r="ADW6" s="138"/>
      <c r="ADX6" s="138"/>
      <c r="ADY6" s="138"/>
      <c r="ADZ6" s="138"/>
      <c r="AEA6" s="138"/>
      <c r="AEB6" s="138"/>
      <c r="AEC6" s="138"/>
      <c r="AED6" s="138"/>
      <c r="AEE6" s="138"/>
      <c r="AEF6" s="138"/>
      <c r="AEG6" s="138"/>
      <c r="AEH6" s="138"/>
      <c r="AEI6" s="138"/>
      <c r="AEJ6" s="138"/>
      <c r="AEK6" s="138"/>
      <c r="AEL6" s="138"/>
      <c r="AEM6" s="138"/>
      <c r="AEN6" s="138"/>
      <c r="AEO6" s="138"/>
      <c r="AEP6" s="138"/>
      <c r="AEQ6" s="138"/>
      <c r="AER6" s="138"/>
      <c r="AES6" s="138"/>
      <c r="AET6" s="138"/>
      <c r="AEU6" s="138"/>
      <c r="AEV6" s="138"/>
      <c r="AEW6" s="138"/>
      <c r="AEX6" s="138"/>
      <c r="AEY6" s="138"/>
      <c r="AEZ6" s="138"/>
      <c r="AFA6" s="138"/>
      <c r="AFB6" s="138"/>
      <c r="AFC6" s="138"/>
      <c r="AFD6" s="138"/>
      <c r="AFE6" s="138"/>
      <c r="AFF6" s="138"/>
      <c r="AFG6" s="138"/>
      <c r="AFH6" s="138"/>
      <c r="AFI6" s="138"/>
      <c r="AFJ6" s="138"/>
      <c r="AFK6" s="138"/>
      <c r="AFL6" s="138"/>
      <c r="AFM6" s="138"/>
      <c r="AFN6" s="138"/>
      <c r="AFO6" s="138"/>
      <c r="AFP6" s="138"/>
      <c r="AFQ6" s="138"/>
      <c r="AFR6" s="138"/>
      <c r="AFS6" s="138"/>
      <c r="AFT6" s="138"/>
      <c r="AFU6" s="138"/>
      <c r="AFV6" s="138"/>
      <c r="AFW6" s="138"/>
      <c r="AFX6" s="138"/>
      <c r="AFY6" s="138"/>
      <c r="AFZ6" s="138"/>
      <c r="AGA6" s="138"/>
      <c r="AGB6" s="138"/>
      <c r="AGC6" s="138"/>
      <c r="AGD6" s="138"/>
      <c r="AGE6" s="138"/>
      <c r="AGF6" s="138"/>
      <c r="AGG6" s="138"/>
      <c r="AGH6" s="138"/>
      <c r="AGI6" s="138"/>
      <c r="AGJ6" s="138"/>
      <c r="AGK6" s="138"/>
      <c r="AGL6" s="138"/>
      <c r="AGM6" s="138"/>
      <c r="AGN6" s="138"/>
      <c r="AGO6" s="138"/>
      <c r="AGP6" s="138"/>
      <c r="AGQ6" s="138"/>
      <c r="AGR6" s="138"/>
      <c r="AGS6" s="138"/>
      <c r="AGT6" s="138"/>
      <c r="AGU6" s="138"/>
      <c r="AGV6" s="138"/>
      <c r="AGW6" s="138"/>
      <c r="AGX6" s="138"/>
      <c r="AGY6" s="138"/>
      <c r="AGZ6" s="138"/>
      <c r="AHA6" s="138"/>
      <c r="AHB6" s="138"/>
      <c r="AHC6" s="138"/>
      <c r="AHD6" s="138"/>
      <c r="AHE6" s="138"/>
      <c r="AHF6" s="138"/>
      <c r="AHG6" s="138"/>
      <c r="AHH6" s="138"/>
      <c r="AHI6" s="138"/>
      <c r="AHJ6" s="138"/>
      <c r="AHK6" s="138"/>
      <c r="AHL6" s="138"/>
      <c r="AHM6" s="138"/>
      <c r="AHN6" s="138"/>
      <c r="AHO6" s="138"/>
      <c r="AHP6" s="138"/>
      <c r="AHQ6" s="138"/>
      <c r="AHR6" s="138"/>
      <c r="AHS6" s="138"/>
      <c r="AHT6" s="138"/>
      <c r="AHU6" s="138"/>
      <c r="AHV6" s="138"/>
      <c r="AHW6" s="138"/>
      <c r="AHX6" s="138"/>
      <c r="AHY6" s="138"/>
      <c r="AHZ6" s="138"/>
      <c r="AIA6" s="138"/>
      <c r="AIB6" s="138"/>
      <c r="AIC6" s="138"/>
      <c r="AID6" s="138"/>
      <c r="AIE6" s="138"/>
      <c r="AIF6" s="138"/>
      <c r="AIG6" s="138"/>
      <c r="AIH6" s="138"/>
      <c r="AII6" s="138"/>
      <c r="AIJ6" s="138"/>
      <c r="AIK6" s="138"/>
      <c r="AIL6" s="138"/>
      <c r="AIM6" s="138"/>
      <c r="AIN6" s="138"/>
      <c r="AIO6" s="138"/>
      <c r="AIP6" s="138"/>
      <c r="AIQ6" s="138"/>
      <c r="AIR6" s="138"/>
      <c r="AIS6" s="138"/>
      <c r="AIT6" s="138"/>
      <c r="AIU6" s="138"/>
      <c r="AIV6" s="138"/>
      <c r="AIW6" s="138"/>
      <c r="AIX6" s="138"/>
      <c r="AIY6" s="138"/>
      <c r="AIZ6" s="138"/>
      <c r="AJA6" s="138"/>
      <c r="AJB6" s="138"/>
      <c r="AJC6" s="138"/>
      <c r="AJD6" s="138"/>
      <c r="AJE6" s="138"/>
      <c r="AJF6" s="138"/>
      <c r="AJG6" s="138"/>
      <c r="AJH6" s="138"/>
      <c r="AJI6" s="138"/>
      <c r="AJJ6" s="138"/>
      <c r="AJK6" s="138"/>
      <c r="AJL6" s="138"/>
      <c r="AJM6" s="138"/>
      <c r="AJN6" s="138"/>
      <c r="AJO6" s="138"/>
      <c r="AJP6" s="138"/>
      <c r="AJQ6" s="138"/>
      <c r="AJR6" s="138"/>
      <c r="AJS6" s="138"/>
      <c r="AJT6" s="138"/>
      <c r="AJU6" s="138"/>
      <c r="AJV6" s="138"/>
      <c r="AJW6" s="138"/>
      <c r="AJX6" s="138"/>
      <c r="AJY6" s="138"/>
      <c r="AJZ6" s="138"/>
      <c r="AKA6" s="138"/>
      <c r="AKB6" s="138"/>
      <c r="AKC6" s="138"/>
      <c r="AKD6" s="138"/>
      <c r="AKE6" s="138"/>
      <c r="AKF6" s="138"/>
      <c r="AKG6" s="138"/>
      <c r="AKH6" s="138"/>
      <c r="AKI6" s="138"/>
      <c r="AKJ6" s="138"/>
      <c r="AKK6" s="138"/>
      <c r="AKL6" s="138"/>
      <c r="AKM6" s="138"/>
      <c r="AKN6" s="138"/>
      <c r="AKO6" s="138"/>
      <c r="AKP6" s="138"/>
      <c r="AKQ6" s="138"/>
      <c r="AKR6" s="138"/>
      <c r="AKS6" s="138"/>
      <c r="AKT6" s="138"/>
      <c r="AKU6" s="138"/>
      <c r="AKV6" s="138"/>
      <c r="AKW6" s="138"/>
      <c r="AKX6" s="138"/>
      <c r="AKY6" s="138"/>
      <c r="AKZ6" s="138"/>
      <c r="ALA6" s="138"/>
      <c r="ALB6" s="138"/>
      <c r="ALC6" s="138"/>
      <c r="ALD6" s="138"/>
      <c r="ALE6" s="138"/>
      <c r="ALF6" s="138"/>
      <c r="ALG6" s="138"/>
      <c r="ALH6" s="138"/>
      <c r="ALI6" s="138"/>
      <c r="ALJ6" s="138"/>
      <c r="ALK6" s="138"/>
      <c r="ALL6" s="138"/>
      <c r="ALM6" s="138"/>
      <c r="ALN6" s="138"/>
      <c r="ALO6" s="138"/>
      <c r="ALP6" s="138"/>
      <c r="ALQ6" s="138"/>
      <c r="ALR6" s="138"/>
      <c r="ALS6" s="138"/>
      <c r="ALT6" s="138"/>
      <c r="ALU6" s="138"/>
      <c r="ALV6" s="138"/>
      <c r="ALW6" s="138"/>
      <c r="ALX6" s="138"/>
      <c r="ALY6" s="138"/>
      <c r="ALZ6" s="138"/>
      <c r="AMA6" s="138"/>
      <c r="AMB6" s="138"/>
      <c r="AMC6" s="138"/>
      <c r="AMD6" s="138"/>
      <c r="AME6" s="138"/>
      <c r="AMF6" s="138"/>
      <c r="AMG6" s="138"/>
      <c r="AMH6" s="138"/>
      <c r="AMI6" s="138"/>
      <c r="AMJ6" s="138"/>
      <c r="AMK6" s="138"/>
      <c r="AML6" s="138"/>
      <c r="AMM6" s="138"/>
      <c r="AMN6" s="138"/>
      <c r="AMO6" s="138"/>
    </row>
    <row r="7" spans="1:1029" x14ac:dyDescent="0.25">
      <c r="A7" s="495"/>
      <c r="B7" s="343"/>
      <c r="C7" s="498"/>
      <c r="D7" s="496"/>
      <c r="E7" s="543"/>
      <c r="F7" s="500"/>
      <c r="G7" s="500"/>
      <c r="H7" s="500"/>
      <c r="I7" s="497"/>
      <c r="J7" s="234"/>
      <c r="K7" s="343"/>
      <c r="L7" s="499"/>
      <c r="M7" s="233"/>
      <c r="N7" s="343"/>
      <c r="O7" s="234"/>
      <c r="P7" s="343"/>
      <c r="Q7" s="499"/>
      <c r="R7" s="499"/>
      <c r="S7" s="499"/>
      <c r="T7" s="499"/>
      <c r="U7" s="499"/>
      <c r="V7" s="499"/>
      <c r="W7" s="499"/>
      <c r="X7" s="499"/>
      <c r="Y7" s="499"/>
      <c r="Z7" s="499"/>
      <c r="AA7" s="499"/>
      <c r="AB7" s="499"/>
      <c r="AC7" s="592"/>
      <c r="AD7" s="355"/>
    </row>
    <row r="8" spans="1:1029" x14ac:dyDescent="0.25">
      <c r="A8" s="369">
        <v>44124</v>
      </c>
      <c r="B8" s="370" t="s">
        <v>228</v>
      </c>
      <c r="C8" s="371">
        <v>3738</v>
      </c>
      <c r="D8" s="374"/>
      <c r="E8" s="544">
        <v>279</v>
      </c>
      <c r="F8" s="476"/>
      <c r="G8" s="476"/>
      <c r="H8" s="476"/>
      <c r="I8" s="533">
        <v>44130</v>
      </c>
      <c r="J8" s="375"/>
      <c r="K8" s="376"/>
      <c r="L8" s="377"/>
      <c r="M8" s="377"/>
      <c r="N8" s="378"/>
      <c r="O8" s="379">
        <v>279</v>
      </c>
      <c r="P8" s="380"/>
      <c r="Q8" s="377"/>
      <c r="R8" s="377">
        <v>232.5</v>
      </c>
      <c r="S8" s="377"/>
      <c r="T8" s="377"/>
      <c r="U8" s="377"/>
      <c r="V8" s="377"/>
      <c r="W8" s="377"/>
      <c r="X8" s="377"/>
      <c r="Y8" s="377"/>
      <c r="Z8" s="377"/>
      <c r="AA8" s="377"/>
      <c r="AB8" s="377"/>
      <c r="AC8" s="568"/>
      <c r="AD8" s="381">
        <v>46.5</v>
      </c>
      <c r="AF8" s="198"/>
    </row>
    <row r="9" spans="1:1029" x14ac:dyDescent="0.25">
      <c r="A9" s="123">
        <v>44124</v>
      </c>
      <c r="B9" s="124" t="s">
        <v>228</v>
      </c>
      <c r="C9" s="125">
        <v>3731</v>
      </c>
      <c r="D9" s="128"/>
      <c r="E9" s="545">
        <v>42</v>
      </c>
      <c r="F9" s="476"/>
      <c r="G9" s="476"/>
      <c r="H9" s="476"/>
      <c r="I9" s="136">
        <v>44130</v>
      </c>
      <c r="J9" s="129"/>
      <c r="K9" s="130"/>
      <c r="L9" s="131"/>
      <c r="M9" s="131"/>
      <c r="N9" s="132"/>
      <c r="O9" s="133">
        <v>42</v>
      </c>
      <c r="P9" s="134"/>
      <c r="Q9" s="131"/>
      <c r="R9" s="131">
        <v>35</v>
      </c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570"/>
      <c r="AD9" s="135">
        <v>7</v>
      </c>
      <c r="AF9" s="198"/>
    </row>
    <row r="10" spans="1:1029" x14ac:dyDescent="0.25">
      <c r="A10" s="534">
        <v>44124</v>
      </c>
      <c r="B10" s="124" t="s">
        <v>279</v>
      </c>
      <c r="C10" s="236" t="s">
        <v>280</v>
      </c>
      <c r="D10" s="128"/>
      <c r="E10" s="545">
        <v>940.57</v>
      </c>
      <c r="F10" s="476"/>
      <c r="G10" s="476"/>
      <c r="H10" s="476"/>
      <c r="I10" s="136">
        <v>44130</v>
      </c>
      <c r="J10" s="237"/>
      <c r="K10" s="238"/>
      <c r="L10" s="239"/>
      <c r="M10" s="239"/>
      <c r="N10" s="124"/>
      <c r="O10" s="240">
        <v>940.57</v>
      </c>
      <c r="P10" s="241">
        <v>940.57</v>
      </c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593"/>
      <c r="AD10" s="242"/>
      <c r="AF10" s="198"/>
    </row>
    <row r="11" spans="1:1029" x14ac:dyDescent="0.25">
      <c r="A11" s="369">
        <v>44124</v>
      </c>
      <c r="B11" s="124" t="s">
        <v>281</v>
      </c>
      <c r="C11" s="236" t="s">
        <v>280</v>
      </c>
      <c r="D11" s="128"/>
      <c r="E11" s="545">
        <v>26.34</v>
      </c>
      <c r="F11" s="476"/>
      <c r="G11" s="476"/>
      <c r="H11" s="476"/>
      <c r="I11" s="136">
        <v>44130</v>
      </c>
      <c r="J11" s="237"/>
      <c r="K11" s="238"/>
      <c r="L11" s="239"/>
      <c r="M11" s="239"/>
      <c r="N11" s="124"/>
      <c r="O11" s="240">
        <v>26.34</v>
      </c>
      <c r="P11" s="241">
        <v>26.34</v>
      </c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593"/>
      <c r="AD11" s="242"/>
      <c r="AF11" s="198"/>
    </row>
    <row r="12" spans="1:1029" x14ac:dyDescent="0.25">
      <c r="A12" s="123">
        <v>44124</v>
      </c>
      <c r="B12" s="124" t="s">
        <v>224</v>
      </c>
      <c r="C12" s="236" t="s">
        <v>280</v>
      </c>
      <c r="D12" s="128"/>
      <c r="E12" s="545">
        <v>303.11</v>
      </c>
      <c r="F12" s="476"/>
      <c r="G12" s="476"/>
      <c r="H12" s="476"/>
      <c r="I12" s="136">
        <v>44130</v>
      </c>
      <c r="J12" s="237"/>
      <c r="K12" s="238"/>
      <c r="L12" s="239"/>
      <c r="M12" s="239"/>
      <c r="N12" s="124"/>
      <c r="O12" s="240">
        <v>303.11</v>
      </c>
      <c r="P12" s="241">
        <v>303.11</v>
      </c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593"/>
      <c r="AD12" s="242"/>
      <c r="AF12" s="198"/>
    </row>
    <row r="13" spans="1:1029" x14ac:dyDescent="0.25">
      <c r="A13" s="534">
        <v>44124</v>
      </c>
      <c r="B13" s="124" t="s">
        <v>228</v>
      </c>
      <c r="C13" s="236">
        <v>3699</v>
      </c>
      <c r="D13" s="128"/>
      <c r="E13" s="545">
        <v>465</v>
      </c>
      <c r="F13" s="476"/>
      <c r="G13" s="476"/>
      <c r="H13" s="476"/>
      <c r="I13" s="136">
        <v>44130</v>
      </c>
      <c r="J13" s="237"/>
      <c r="K13" s="238"/>
      <c r="L13" s="239"/>
      <c r="M13" s="239"/>
      <c r="N13" s="124"/>
      <c r="O13" s="240">
        <v>465</v>
      </c>
      <c r="P13" s="241"/>
      <c r="Q13" s="239"/>
      <c r="R13" s="239">
        <v>387.5</v>
      </c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593"/>
      <c r="AD13" s="242">
        <v>77.5</v>
      </c>
      <c r="AF13" s="198"/>
    </row>
    <row r="14" spans="1:1029" x14ac:dyDescent="0.25">
      <c r="A14" s="369">
        <v>44124</v>
      </c>
      <c r="B14" s="124" t="s">
        <v>282</v>
      </c>
      <c r="C14" s="236">
        <v>11954</v>
      </c>
      <c r="D14" s="128"/>
      <c r="E14" s="545">
        <v>390</v>
      </c>
      <c r="F14" s="476"/>
      <c r="G14" s="476"/>
      <c r="H14" s="476"/>
      <c r="I14" s="136">
        <v>44130</v>
      </c>
      <c r="J14" s="237"/>
      <c r="K14" s="238"/>
      <c r="L14" s="239"/>
      <c r="M14" s="239"/>
      <c r="N14" s="124"/>
      <c r="O14" s="240">
        <v>390</v>
      </c>
      <c r="P14" s="241"/>
      <c r="Q14" s="239"/>
      <c r="R14" s="239"/>
      <c r="S14" s="239"/>
      <c r="T14" s="239"/>
      <c r="U14" s="239">
        <v>325</v>
      </c>
      <c r="V14" s="239"/>
      <c r="W14" s="239"/>
      <c r="X14" s="239"/>
      <c r="Y14" s="239"/>
      <c r="Z14" s="239"/>
      <c r="AA14" s="239"/>
      <c r="AB14" s="239"/>
      <c r="AC14" s="593"/>
      <c r="AD14" s="242">
        <v>65</v>
      </c>
      <c r="AE14" s="117" t="s">
        <v>216</v>
      </c>
      <c r="AF14" s="198"/>
    </row>
    <row r="15" spans="1:1029" x14ac:dyDescent="0.25">
      <c r="A15" s="123">
        <v>44124</v>
      </c>
      <c r="B15" s="124" t="s">
        <v>288</v>
      </c>
      <c r="C15" s="236" t="s">
        <v>280</v>
      </c>
      <c r="D15" s="128"/>
      <c r="E15" s="545">
        <v>185.96</v>
      </c>
      <c r="F15" s="476"/>
      <c r="G15" s="476"/>
      <c r="H15" s="476"/>
      <c r="I15" s="136">
        <v>44130</v>
      </c>
      <c r="J15" s="237"/>
      <c r="K15" s="238"/>
      <c r="L15" s="239"/>
      <c r="M15" s="239"/>
      <c r="N15" s="124"/>
      <c r="O15" s="240">
        <v>185.96</v>
      </c>
      <c r="P15" s="241"/>
      <c r="Q15" s="239">
        <v>163.30000000000001</v>
      </c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593"/>
      <c r="AD15" s="242">
        <v>22.66</v>
      </c>
      <c r="AE15" s="117" t="s">
        <v>49</v>
      </c>
      <c r="AF15" s="198"/>
    </row>
    <row r="16" spans="1:1029" x14ac:dyDescent="0.25">
      <c r="A16" s="534">
        <v>44124</v>
      </c>
      <c r="B16" s="124" t="s">
        <v>283</v>
      </c>
      <c r="C16" s="535" t="s">
        <v>284</v>
      </c>
      <c r="D16" s="128"/>
      <c r="E16" s="545">
        <v>84</v>
      </c>
      <c r="F16" s="476"/>
      <c r="G16" s="476"/>
      <c r="H16" s="476"/>
      <c r="I16" s="136">
        <v>44144</v>
      </c>
      <c r="J16" s="237"/>
      <c r="K16" s="238"/>
      <c r="L16" s="239"/>
      <c r="M16" s="239"/>
      <c r="N16" s="124"/>
      <c r="O16" s="240">
        <v>84</v>
      </c>
      <c r="P16" s="241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>
        <v>70</v>
      </c>
      <c r="AB16" s="239"/>
      <c r="AC16" s="593"/>
      <c r="AD16" s="242">
        <v>14</v>
      </c>
      <c r="AE16" s="117" t="s">
        <v>289</v>
      </c>
      <c r="AF16" s="198"/>
    </row>
    <row r="17" spans="1:1029" ht="49.5" x14ac:dyDescent="0.25">
      <c r="A17" s="369">
        <v>44124</v>
      </c>
      <c r="B17" s="537" t="s">
        <v>285</v>
      </c>
      <c r="C17" s="538" t="s">
        <v>286</v>
      </c>
      <c r="D17" s="128"/>
      <c r="E17" s="545">
        <v>281.17</v>
      </c>
      <c r="F17" s="476"/>
      <c r="G17" s="476"/>
      <c r="H17" s="476"/>
      <c r="I17" s="136">
        <v>44130</v>
      </c>
      <c r="J17" s="237"/>
      <c r="K17" s="238"/>
      <c r="L17" s="239"/>
      <c r="M17" s="239"/>
      <c r="N17" s="124"/>
      <c r="O17" s="240">
        <v>281.17</v>
      </c>
      <c r="P17" s="241"/>
      <c r="Q17" s="239"/>
      <c r="R17" s="554"/>
      <c r="S17" s="554"/>
      <c r="T17" s="554"/>
      <c r="U17" s="554"/>
      <c r="V17" s="554"/>
      <c r="W17" s="554"/>
      <c r="X17" s="554"/>
      <c r="Y17" s="554"/>
      <c r="Z17" s="554"/>
      <c r="AA17" s="554"/>
      <c r="AB17" s="554">
        <v>234.3</v>
      </c>
      <c r="AC17" s="594"/>
      <c r="AD17" s="555">
        <v>46.87</v>
      </c>
      <c r="AE17" s="556" t="s">
        <v>243</v>
      </c>
      <c r="AF17" s="198"/>
    </row>
    <row r="18" spans="1:1029" x14ac:dyDescent="0.25">
      <c r="A18" s="123">
        <v>44124</v>
      </c>
      <c r="B18" s="124" t="s">
        <v>228</v>
      </c>
      <c r="C18" s="236">
        <v>3693</v>
      </c>
      <c r="D18" s="128"/>
      <c r="E18" s="545">
        <v>84</v>
      </c>
      <c r="F18" s="477"/>
      <c r="G18" s="477"/>
      <c r="H18" s="477"/>
      <c r="I18" s="136">
        <v>44130</v>
      </c>
      <c r="J18" s="237"/>
      <c r="K18" s="238"/>
      <c r="L18" s="239"/>
      <c r="M18" s="239"/>
      <c r="N18" s="124"/>
      <c r="O18" s="234">
        <v>84</v>
      </c>
      <c r="P18" s="241"/>
      <c r="Q18" s="239"/>
      <c r="R18" s="554">
        <v>70</v>
      </c>
      <c r="S18" s="554"/>
      <c r="T18" s="554"/>
      <c r="U18" s="554"/>
      <c r="V18" s="554"/>
      <c r="W18" s="579"/>
      <c r="X18" s="554"/>
      <c r="Y18" s="554"/>
      <c r="Z18" s="554"/>
      <c r="AA18" s="554"/>
      <c r="AB18" s="554"/>
      <c r="AC18" s="594"/>
      <c r="AD18" s="580">
        <v>14</v>
      </c>
      <c r="AF18" s="198"/>
    </row>
    <row r="19" spans="1:1029" x14ac:dyDescent="0.25">
      <c r="A19" s="534">
        <v>44124</v>
      </c>
      <c r="B19" s="124" t="s">
        <v>287</v>
      </c>
      <c r="C19" s="535">
        <v>45574961</v>
      </c>
      <c r="D19" s="536"/>
      <c r="E19" s="545">
        <v>11.99</v>
      </c>
      <c r="F19" s="476"/>
      <c r="G19" s="476"/>
      <c r="H19" s="476"/>
      <c r="I19" s="136">
        <v>44130</v>
      </c>
      <c r="J19" s="237"/>
      <c r="K19" s="238"/>
      <c r="L19" s="239"/>
      <c r="M19" s="239"/>
      <c r="N19" s="124"/>
      <c r="O19" s="240">
        <v>11.99</v>
      </c>
      <c r="P19" s="241"/>
      <c r="Q19" s="239">
        <v>11.99</v>
      </c>
      <c r="R19" s="239"/>
      <c r="S19" s="239"/>
      <c r="T19" s="239"/>
      <c r="U19" s="239"/>
      <c r="V19" s="239"/>
      <c r="W19" s="243"/>
      <c r="X19" s="239"/>
      <c r="Y19" s="239"/>
      <c r="Z19" s="239"/>
      <c r="AA19" s="239"/>
      <c r="AB19" s="239"/>
      <c r="AC19" s="593"/>
      <c r="AD19" s="242"/>
      <c r="AF19" s="198"/>
    </row>
    <row r="20" spans="1:1029" x14ac:dyDescent="0.25">
      <c r="A20" s="534">
        <v>44124</v>
      </c>
      <c r="B20" s="124" t="s">
        <v>288</v>
      </c>
      <c r="C20" s="236" t="s">
        <v>309</v>
      </c>
      <c r="D20" s="128"/>
      <c r="E20" s="545">
        <v>76.64</v>
      </c>
      <c r="F20" s="476"/>
      <c r="G20" s="476"/>
      <c r="H20" s="476"/>
      <c r="I20" s="136">
        <v>44130</v>
      </c>
      <c r="J20" s="237"/>
      <c r="K20" s="238"/>
      <c r="L20" s="239"/>
      <c r="M20" s="239"/>
      <c r="N20" s="124"/>
      <c r="O20" s="240">
        <v>76.64</v>
      </c>
      <c r="P20" s="241"/>
      <c r="Q20" s="239">
        <v>63.86</v>
      </c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593"/>
      <c r="AD20" s="242">
        <v>12.78</v>
      </c>
      <c r="AE20" s="117" t="s">
        <v>49</v>
      </c>
      <c r="AF20" s="198"/>
    </row>
    <row r="21" spans="1:1029" s="513" customFormat="1" x14ac:dyDescent="0.25">
      <c r="A21" s="519">
        <v>44141</v>
      </c>
      <c r="B21" s="520" t="s">
        <v>290</v>
      </c>
      <c r="C21" s="521">
        <v>1524564</v>
      </c>
      <c r="D21" s="522" t="s">
        <v>291</v>
      </c>
      <c r="E21" s="546">
        <v>350</v>
      </c>
      <c r="F21" s="476"/>
      <c r="G21" s="476"/>
      <c r="H21" s="476"/>
      <c r="I21" s="136">
        <v>44153</v>
      </c>
      <c r="J21" s="237"/>
      <c r="K21" s="238"/>
      <c r="L21" s="239"/>
      <c r="M21" s="239"/>
      <c r="N21" s="124"/>
      <c r="O21" s="240">
        <v>350</v>
      </c>
      <c r="P21" s="241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>
        <v>291.67</v>
      </c>
      <c r="AC21" s="593"/>
      <c r="AD21" s="242">
        <v>58.33</v>
      </c>
      <c r="AE21" s="578">
        <v>888818447</v>
      </c>
      <c r="AF21" s="601"/>
      <c r="AG21" s="512"/>
      <c r="AH21" s="512"/>
      <c r="AI21" s="512"/>
      <c r="AJ21" s="512"/>
      <c r="AK21" s="512"/>
      <c r="AL21" s="512"/>
      <c r="AM21" s="512"/>
      <c r="AN21" s="512"/>
      <c r="AO21" s="512"/>
      <c r="AP21" s="512"/>
      <c r="AQ21" s="512"/>
      <c r="AR21" s="512"/>
      <c r="AS21" s="512"/>
      <c r="AT21" s="512"/>
      <c r="AU21" s="512"/>
      <c r="AV21" s="512"/>
      <c r="AW21" s="512"/>
      <c r="AX21" s="512"/>
      <c r="AY21" s="512"/>
      <c r="AZ21" s="512"/>
      <c r="BA21" s="512"/>
      <c r="BB21" s="512"/>
      <c r="BC21" s="512"/>
      <c r="BD21" s="512"/>
      <c r="BE21" s="512"/>
      <c r="BF21" s="512"/>
      <c r="BG21" s="512"/>
      <c r="BH21" s="512"/>
      <c r="BI21" s="512"/>
      <c r="BJ21" s="512"/>
      <c r="BK21" s="512"/>
      <c r="BL21" s="512"/>
      <c r="BM21" s="512"/>
      <c r="BN21" s="512"/>
      <c r="BO21" s="512"/>
      <c r="BP21" s="512"/>
      <c r="BQ21" s="512"/>
      <c r="BR21" s="512"/>
      <c r="BS21" s="512"/>
      <c r="BT21" s="512"/>
      <c r="BU21" s="512"/>
      <c r="BV21" s="512"/>
      <c r="BW21" s="512"/>
      <c r="BX21" s="512"/>
      <c r="BY21" s="512"/>
      <c r="BZ21" s="512"/>
      <c r="CA21" s="512"/>
      <c r="CB21" s="512"/>
      <c r="CC21" s="512"/>
      <c r="CD21" s="512"/>
      <c r="CE21" s="512"/>
      <c r="CF21" s="512"/>
      <c r="CG21" s="512"/>
      <c r="CH21" s="512"/>
      <c r="CI21" s="512"/>
      <c r="CJ21" s="512"/>
      <c r="CK21" s="512"/>
      <c r="CL21" s="512"/>
      <c r="CM21" s="512"/>
      <c r="CN21" s="512"/>
      <c r="CO21" s="512"/>
      <c r="CP21" s="512"/>
      <c r="CQ21" s="512"/>
      <c r="CR21" s="512"/>
      <c r="CS21" s="512"/>
      <c r="CT21" s="512"/>
      <c r="CU21" s="512"/>
      <c r="CV21" s="512"/>
      <c r="CW21" s="512"/>
      <c r="CX21" s="512"/>
      <c r="CY21" s="512"/>
      <c r="CZ21" s="512"/>
      <c r="DA21" s="512"/>
      <c r="DB21" s="512"/>
      <c r="DC21" s="512"/>
      <c r="DD21" s="512"/>
      <c r="DE21" s="512"/>
      <c r="DF21" s="512"/>
      <c r="DG21" s="512"/>
      <c r="DH21" s="512"/>
      <c r="DI21" s="512"/>
      <c r="DJ21" s="512"/>
      <c r="DK21" s="512"/>
      <c r="DL21" s="512"/>
      <c r="DM21" s="512"/>
      <c r="DN21" s="512"/>
      <c r="DO21" s="512"/>
      <c r="DP21" s="512"/>
      <c r="DQ21" s="512"/>
      <c r="DR21" s="512"/>
      <c r="DS21" s="512"/>
      <c r="DT21" s="512"/>
      <c r="DU21" s="512"/>
      <c r="DV21" s="512"/>
      <c r="DW21" s="512"/>
      <c r="DX21" s="512"/>
      <c r="DY21" s="512"/>
      <c r="DZ21" s="512"/>
      <c r="EA21" s="512"/>
      <c r="EB21" s="512"/>
      <c r="EC21" s="512"/>
      <c r="ED21" s="512"/>
      <c r="EE21" s="512"/>
      <c r="EF21" s="512"/>
      <c r="EG21" s="512"/>
      <c r="EH21" s="512"/>
      <c r="EI21" s="512"/>
      <c r="EJ21" s="512"/>
      <c r="EK21" s="512"/>
      <c r="EL21" s="512"/>
      <c r="EM21" s="512"/>
      <c r="EN21" s="512"/>
      <c r="EO21" s="512"/>
      <c r="EP21" s="512"/>
      <c r="EQ21" s="512"/>
      <c r="ER21" s="512"/>
      <c r="ES21" s="512"/>
      <c r="ET21" s="512"/>
      <c r="EU21" s="512"/>
      <c r="EV21" s="512"/>
      <c r="EW21" s="512"/>
      <c r="EX21" s="512"/>
      <c r="EY21" s="512"/>
      <c r="EZ21" s="512"/>
      <c r="FA21" s="512"/>
      <c r="FB21" s="512"/>
      <c r="FC21" s="512"/>
      <c r="FD21" s="512"/>
      <c r="FE21" s="512"/>
      <c r="FF21" s="512"/>
      <c r="FG21" s="512"/>
      <c r="FH21" s="512"/>
      <c r="FI21" s="512"/>
      <c r="FJ21" s="512"/>
      <c r="FK21" s="512"/>
      <c r="FL21" s="512"/>
      <c r="FM21" s="512"/>
      <c r="FN21" s="512"/>
      <c r="FO21" s="512"/>
      <c r="FP21" s="512"/>
      <c r="FQ21" s="512"/>
      <c r="FR21" s="512"/>
      <c r="FS21" s="512"/>
      <c r="FT21" s="512"/>
      <c r="FU21" s="512"/>
      <c r="FV21" s="512"/>
      <c r="FW21" s="512"/>
      <c r="FX21" s="512"/>
      <c r="FY21" s="512"/>
      <c r="FZ21" s="512"/>
      <c r="GA21" s="512"/>
      <c r="GB21" s="512"/>
      <c r="GC21" s="512"/>
      <c r="GD21" s="512"/>
      <c r="GE21" s="512"/>
      <c r="GF21" s="512"/>
      <c r="GG21" s="512"/>
      <c r="GH21" s="512"/>
      <c r="GI21" s="512"/>
      <c r="GJ21" s="512"/>
      <c r="GK21" s="512"/>
      <c r="GL21" s="512"/>
      <c r="GM21" s="512"/>
      <c r="GN21" s="512"/>
      <c r="GO21" s="512"/>
      <c r="GP21" s="512"/>
      <c r="GQ21" s="512"/>
      <c r="GR21" s="512"/>
      <c r="GS21" s="512"/>
      <c r="GT21" s="512"/>
      <c r="GU21" s="512"/>
      <c r="GV21" s="512"/>
      <c r="GW21" s="512"/>
      <c r="GX21" s="512"/>
      <c r="GY21" s="512"/>
      <c r="GZ21" s="512"/>
      <c r="HA21" s="512"/>
      <c r="HB21" s="512"/>
      <c r="HC21" s="512"/>
      <c r="HD21" s="512"/>
      <c r="HE21" s="512"/>
      <c r="HF21" s="512"/>
      <c r="HG21" s="512"/>
      <c r="HH21" s="512"/>
      <c r="HI21" s="512"/>
      <c r="HJ21" s="512"/>
      <c r="HK21" s="512"/>
      <c r="HL21" s="512"/>
      <c r="HM21" s="512"/>
      <c r="HN21" s="512"/>
      <c r="HO21" s="512"/>
      <c r="HP21" s="512"/>
      <c r="HQ21" s="512"/>
      <c r="HR21" s="512"/>
      <c r="HS21" s="512"/>
      <c r="HT21" s="512"/>
      <c r="HU21" s="512"/>
      <c r="HV21" s="512"/>
      <c r="HW21" s="512"/>
      <c r="HX21" s="512"/>
      <c r="HY21" s="512"/>
      <c r="HZ21" s="512"/>
      <c r="IA21" s="512"/>
      <c r="IB21" s="512"/>
      <c r="IC21" s="512"/>
      <c r="ID21" s="512"/>
      <c r="IE21" s="512"/>
      <c r="IF21" s="512"/>
      <c r="IG21" s="512"/>
      <c r="IH21" s="512"/>
      <c r="II21" s="512"/>
      <c r="IJ21" s="512"/>
      <c r="IK21" s="512"/>
      <c r="IL21" s="512"/>
      <c r="IM21" s="512"/>
      <c r="IN21" s="512"/>
      <c r="IO21" s="512"/>
      <c r="IP21" s="512"/>
      <c r="IQ21" s="512"/>
      <c r="IR21" s="512"/>
      <c r="IS21" s="512"/>
      <c r="IT21" s="512"/>
      <c r="IU21" s="512"/>
      <c r="IV21" s="512"/>
      <c r="IW21" s="512"/>
      <c r="IX21" s="512"/>
      <c r="IY21" s="512"/>
      <c r="IZ21" s="512"/>
      <c r="JA21" s="512"/>
      <c r="JB21" s="512"/>
      <c r="JC21" s="512"/>
      <c r="JD21" s="512"/>
      <c r="JE21" s="512"/>
      <c r="JF21" s="512"/>
      <c r="JG21" s="512"/>
      <c r="JH21" s="512"/>
      <c r="JI21" s="512"/>
      <c r="JJ21" s="512"/>
      <c r="JK21" s="512"/>
      <c r="JL21" s="512"/>
      <c r="JM21" s="512"/>
      <c r="JN21" s="512"/>
      <c r="JO21" s="512"/>
      <c r="JP21" s="512"/>
      <c r="JQ21" s="512"/>
      <c r="JR21" s="512"/>
      <c r="JS21" s="512"/>
      <c r="JT21" s="512"/>
      <c r="JU21" s="512"/>
      <c r="JV21" s="512"/>
      <c r="JW21" s="512"/>
      <c r="JX21" s="512"/>
      <c r="JY21" s="512"/>
      <c r="JZ21" s="512"/>
      <c r="KA21" s="512"/>
      <c r="KB21" s="512"/>
      <c r="KC21" s="512"/>
      <c r="KD21" s="512"/>
      <c r="KE21" s="512"/>
      <c r="KF21" s="512"/>
      <c r="KG21" s="512"/>
      <c r="KH21" s="512"/>
      <c r="KI21" s="512"/>
      <c r="KJ21" s="512"/>
      <c r="KK21" s="512"/>
      <c r="KL21" s="512"/>
      <c r="KM21" s="512"/>
      <c r="KN21" s="512"/>
      <c r="KO21" s="512"/>
      <c r="KP21" s="512"/>
      <c r="KQ21" s="512"/>
      <c r="KR21" s="512"/>
      <c r="KS21" s="512"/>
      <c r="KT21" s="512"/>
      <c r="KU21" s="512"/>
      <c r="KV21" s="512"/>
      <c r="KW21" s="512"/>
      <c r="KX21" s="512"/>
      <c r="KY21" s="512"/>
      <c r="KZ21" s="512"/>
      <c r="LA21" s="512"/>
      <c r="LB21" s="512"/>
      <c r="LC21" s="512"/>
      <c r="LD21" s="512"/>
      <c r="LE21" s="512"/>
      <c r="LF21" s="512"/>
      <c r="LG21" s="512"/>
      <c r="LH21" s="512"/>
      <c r="LI21" s="512"/>
      <c r="LJ21" s="512"/>
      <c r="LK21" s="512"/>
      <c r="LL21" s="512"/>
      <c r="LM21" s="512"/>
      <c r="LN21" s="512"/>
      <c r="LO21" s="512"/>
      <c r="LP21" s="512"/>
      <c r="LQ21" s="512"/>
      <c r="LR21" s="512"/>
      <c r="LS21" s="512"/>
      <c r="LT21" s="512"/>
      <c r="LU21" s="512"/>
      <c r="LV21" s="512"/>
      <c r="LW21" s="512"/>
      <c r="LX21" s="512"/>
      <c r="LY21" s="512"/>
      <c r="LZ21" s="512"/>
      <c r="MA21" s="512"/>
      <c r="MB21" s="512"/>
      <c r="MC21" s="512"/>
      <c r="MD21" s="512"/>
      <c r="ME21" s="512"/>
      <c r="MF21" s="512"/>
      <c r="MG21" s="512"/>
      <c r="MH21" s="512"/>
      <c r="MI21" s="512"/>
      <c r="MJ21" s="512"/>
      <c r="MK21" s="512"/>
      <c r="ML21" s="512"/>
      <c r="MM21" s="512"/>
      <c r="MN21" s="512"/>
      <c r="MO21" s="512"/>
      <c r="MP21" s="512"/>
      <c r="MQ21" s="512"/>
      <c r="MR21" s="512"/>
      <c r="MS21" s="512"/>
      <c r="MT21" s="512"/>
      <c r="MU21" s="512"/>
      <c r="MV21" s="512"/>
      <c r="MW21" s="512"/>
      <c r="MX21" s="512"/>
      <c r="MY21" s="512"/>
      <c r="MZ21" s="512"/>
      <c r="NA21" s="512"/>
      <c r="NB21" s="512"/>
      <c r="NC21" s="512"/>
      <c r="ND21" s="512"/>
      <c r="NE21" s="512"/>
      <c r="NF21" s="512"/>
      <c r="NG21" s="512"/>
      <c r="NH21" s="512"/>
      <c r="NI21" s="512"/>
      <c r="NJ21" s="512"/>
      <c r="NK21" s="512"/>
      <c r="NL21" s="512"/>
      <c r="NM21" s="512"/>
      <c r="NN21" s="512"/>
      <c r="NO21" s="512"/>
      <c r="NP21" s="512"/>
      <c r="NQ21" s="512"/>
      <c r="NR21" s="512"/>
      <c r="NS21" s="512"/>
      <c r="NT21" s="512"/>
      <c r="NU21" s="512"/>
      <c r="NV21" s="512"/>
      <c r="NW21" s="512"/>
      <c r="NX21" s="512"/>
      <c r="NY21" s="512"/>
      <c r="NZ21" s="512"/>
      <c r="OA21" s="512"/>
      <c r="OB21" s="512"/>
      <c r="OC21" s="512"/>
      <c r="OD21" s="512"/>
      <c r="OE21" s="512"/>
      <c r="OF21" s="512"/>
      <c r="OG21" s="512"/>
      <c r="OH21" s="512"/>
      <c r="OI21" s="512"/>
      <c r="OJ21" s="512"/>
      <c r="OK21" s="512"/>
      <c r="OL21" s="512"/>
      <c r="OM21" s="512"/>
      <c r="ON21" s="512"/>
      <c r="OO21" s="512"/>
      <c r="OP21" s="512"/>
      <c r="OQ21" s="512"/>
      <c r="OR21" s="512"/>
      <c r="OS21" s="512"/>
      <c r="OT21" s="512"/>
      <c r="OU21" s="512"/>
      <c r="OV21" s="512"/>
      <c r="OW21" s="512"/>
      <c r="OX21" s="512"/>
      <c r="OY21" s="512"/>
      <c r="OZ21" s="512"/>
      <c r="PA21" s="512"/>
      <c r="PB21" s="512"/>
      <c r="PC21" s="512"/>
      <c r="PD21" s="512"/>
      <c r="PE21" s="512"/>
      <c r="PF21" s="512"/>
      <c r="PG21" s="512"/>
      <c r="PH21" s="512"/>
      <c r="PI21" s="512"/>
      <c r="PJ21" s="512"/>
      <c r="PK21" s="512"/>
      <c r="PL21" s="512"/>
      <c r="PM21" s="512"/>
      <c r="PN21" s="512"/>
      <c r="PO21" s="512"/>
      <c r="PP21" s="512"/>
      <c r="PQ21" s="512"/>
      <c r="PR21" s="512"/>
      <c r="PS21" s="512"/>
      <c r="PT21" s="512"/>
      <c r="PU21" s="512"/>
      <c r="PV21" s="512"/>
      <c r="PW21" s="512"/>
      <c r="PX21" s="512"/>
      <c r="PY21" s="512"/>
      <c r="PZ21" s="512"/>
      <c r="QA21" s="512"/>
      <c r="QB21" s="512"/>
      <c r="QC21" s="512"/>
      <c r="QD21" s="512"/>
      <c r="QE21" s="512"/>
      <c r="QF21" s="512"/>
      <c r="QG21" s="512"/>
      <c r="QH21" s="512"/>
      <c r="QI21" s="512"/>
      <c r="QJ21" s="512"/>
      <c r="QK21" s="512"/>
      <c r="QL21" s="512"/>
      <c r="QM21" s="512"/>
      <c r="QN21" s="512"/>
      <c r="QO21" s="512"/>
      <c r="QP21" s="512"/>
      <c r="QQ21" s="512"/>
      <c r="QR21" s="512"/>
      <c r="QS21" s="512"/>
      <c r="QT21" s="512"/>
      <c r="QU21" s="512"/>
      <c r="QV21" s="512"/>
      <c r="QW21" s="512"/>
      <c r="QX21" s="512"/>
      <c r="QY21" s="512"/>
      <c r="QZ21" s="512"/>
      <c r="RA21" s="512"/>
      <c r="RB21" s="512"/>
      <c r="RC21" s="512"/>
      <c r="RD21" s="512"/>
      <c r="RE21" s="512"/>
      <c r="RF21" s="512"/>
      <c r="RG21" s="512"/>
      <c r="RH21" s="512"/>
      <c r="RI21" s="512"/>
      <c r="RJ21" s="512"/>
      <c r="RK21" s="512"/>
      <c r="RL21" s="512"/>
      <c r="RM21" s="512"/>
      <c r="RN21" s="512"/>
      <c r="RO21" s="512"/>
      <c r="RP21" s="512"/>
      <c r="RQ21" s="512"/>
      <c r="RR21" s="512"/>
      <c r="RS21" s="512"/>
      <c r="RT21" s="512"/>
      <c r="RU21" s="512"/>
      <c r="RV21" s="512"/>
      <c r="RW21" s="512"/>
      <c r="RX21" s="512"/>
      <c r="RY21" s="512"/>
      <c r="RZ21" s="512"/>
      <c r="SA21" s="512"/>
      <c r="SB21" s="512"/>
      <c r="SC21" s="512"/>
      <c r="SD21" s="512"/>
      <c r="SE21" s="512"/>
      <c r="SF21" s="512"/>
      <c r="SG21" s="512"/>
      <c r="SH21" s="512"/>
      <c r="SI21" s="512"/>
      <c r="SJ21" s="512"/>
      <c r="SK21" s="512"/>
      <c r="SL21" s="512"/>
      <c r="SM21" s="512"/>
      <c r="SN21" s="512"/>
      <c r="SO21" s="512"/>
      <c r="SP21" s="512"/>
      <c r="SQ21" s="512"/>
      <c r="SR21" s="512"/>
      <c r="SS21" s="512"/>
      <c r="ST21" s="512"/>
      <c r="SU21" s="512"/>
      <c r="SV21" s="512"/>
      <c r="SW21" s="512"/>
      <c r="SX21" s="512"/>
      <c r="SY21" s="512"/>
      <c r="SZ21" s="512"/>
      <c r="TA21" s="512"/>
      <c r="TB21" s="512"/>
      <c r="TC21" s="512"/>
      <c r="TD21" s="512"/>
      <c r="TE21" s="512"/>
      <c r="TF21" s="512"/>
      <c r="TG21" s="512"/>
      <c r="TH21" s="512"/>
      <c r="TI21" s="512"/>
      <c r="TJ21" s="512"/>
      <c r="TK21" s="512"/>
      <c r="TL21" s="512"/>
      <c r="TM21" s="512"/>
      <c r="TN21" s="512"/>
      <c r="TO21" s="512"/>
      <c r="TP21" s="512"/>
      <c r="TQ21" s="512"/>
      <c r="TR21" s="512"/>
      <c r="TS21" s="512"/>
      <c r="TT21" s="512"/>
      <c r="TU21" s="512"/>
      <c r="TV21" s="512"/>
      <c r="TW21" s="512"/>
      <c r="TX21" s="512"/>
      <c r="TY21" s="512"/>
      <c r="TZ21" s="512"/>
      <c r="UA21" s="512"/>
      <c r="UB21" s="512"/>
      <c r="UC21" s="512"/>
      <c r="UD21" s="512"/>
      <c r="UE21" s="512"/>
      <c r="UF21" s="512"/>
      <c r="UG21" s="512"/>
      <c r="UH21" s="512"/>
      <c r="UI21" s="512"/>
      <c r="UJ21" s="512"/>
      <c r="UK21" s="512"/>
      <c r="UL21" s="512"/>
      <c r="UM21" s="512"/>
      <c r="UN21" s="512"/>
      <c r="UO21" s="512"/>
      <c r="UP21" s="512"/>
      <c r="UQ21" s="512"/>
      <c r="UR21" s="512"/>
      <c r="US21" s="512"/>
      <c r="UT21" s="512"/>
      <c r="UU21" s="512"/>
      <c r="UV21" s="512"/>
      <c r="UW21" s="512"/>
      <c r="UX21" s="512"/>
      <c r="UY21" s="512"/>
      <c r="UZ21" s="512"/>
      <c r="VA21" s="512"/>
      <c r="VB21" s="512"/>
      <c r="VC21" s="512"/>
      <c r="VD21" s="512"/>
      <c r="VE21" s="512"/>
      <c r="VF21" s="512"/>
      <c r="VG21" s="512"/>
      <c r="VH21" s="512"/>
      <c r="VI21" s="512"/>
      <c r="VJ21" s="512"/>
      <c r="VK21" s="512"/>
      <c r="VL21" s="512"/>
      <c r="VM21" s="512"/>
      <c r="VN21" s="512"/>
      <c r="VO21" s="512"/>
      <c r="VP21" s="512"/>
      <c r="VQ21" s="512"/>
      <c r="VR21" s="512"/>
      <c r="VS21" s="512"/>
      <c r="VT21" s="512"/>
      <c r="VU21" s="512"/>
      <c r="VV21" s="512"/>
      <c r="VW21" s="512"/>
      <c r="VX21" s="512"/>
      <c r="VY21" s="512"/>
      <c r="VZ21" s="512"/>
      <c r="WA21" s="512"/>
      <c r="WB21" s="512"/>
      <c r="WC21" s="512"/>
      <c r="WD21" s="512"/>
      <c r="WE21" s="512"/>
      <c r="WF21" s="512"/>
      <c r="WG21" s="512"/>
      <c r="WH21" s="512"/>
      <c r="WI21" s="512"/>
      <c r="WJ21" s="512"/>
      <c r="WK21" s="512"/>
      <c r="WL21" s="512"/>
      <c r="WM21" s="512"/>
      <c r="WN21" s="512"/>
      <c r="WO21" s="512"/>
      <c r="WP21" s="512"/>
      <c r="WQ21" s="512"/>
      <c r="WR21" s="512"/>
      <c r="WS21" s="512"/>
      <c r="WT21" s="512"/>
      <c r="WU21" s="512"/>
      <c r="WV21" s="512"/>
      <c r="WW21" s="512"/>
      <c r="WX21" s="512"/>
      <c r="WY21" s="512"/>
      <c r="WZ21" s="512"/>
      <c r="XA21" s="512"/>
      <c r="XB21" s="512"/>
      <c r="XC21" s="512"/>
      <c r="XD21" s="512"/>
      <c r="XE21" s="512"/>
      <c r="XF21" s="512"/>
      <c r="XG21" s="512"/>
      <c r="XH21" s="512"/>
      <c r="XI21" s="512"/>
      <c r="XJ21" s="512"/>
      <c r="XK21" s="512"/>
      <c r="XL21" s="512"/>
      <c r="XM21" s="512"/>
      <c r="XN21" s="512"/>
      <c r="XO21" s="512"/>
      <c r="XP21" s="512"/>
      <c r="XQ21" s="512"/>
      <c r="XR21" s="512"/>
      <c r="XS21" s="512"/>
      <c r="XT21" s="512"/>
      <c r="XU21" s="512"/>
      <c r="XV21" s="512"/>
      <c r="XW21" s="512"/>
      <c r="XX21" s="512"/>
      <c r="XY21" s="512"/>
      <c r="XZ21" s="512"/>
      <c r="YA21" s="512"/>
      <c r="YB21" s="512"/>
      <c r="YC21" s="512"/>
      <c r="YD21" s="512"/>
      <c r="YE21" s="512"/>
      <c r="YF21" s="512"/>
      <c r="YG21" s="512"/>
      <c r="YH21" s="512"/>
      <c r="YI21" s="512"/>
      <c r="YJ21" s="512"/>
      <c r="YK21" s="512"/>
      <c r="YL21" s="512"/>
      <c r="YM21" s="512"/>
      <c r="YN21" s="512"/>
      <c r="YO21" s="512"/>
      <c r="YP21" s="512"/>
      <c r="YQ21" s="512"/>
      <c r="YR21" s="512"/>
      <c r="YS21" s="512"/>
      <c r="YT21" s="512"/>
      <c r="YU21" s="512"/>
      <c r="YV21" s="512"/>
      <c r="YW21" s="512"/>
      <c r="YX21" s="512"/>
      <c r="YY21" s="512"/>
      <c r="YZ21" s="512"/>
      <c r="ZA21" s="512"/>
      <c r="ZB21" s="512"/>
      <c r="ZC21" s="512"/>
      <c r="ZD21" s="512"/>
      <c r="ZE21" s="512"/>
      <c r="ZF21" s="512"/>
      <c r="ZG21" s="512"/>
      <c r="ZH21" s="512"/>
      <c r="ZI21" s="512"/>
      <c r="ZJ21" s="512"/>
      <c r="ZK21" s="512"/>
      <c r="ZL21" s="512"/>
      <c r="ZM21" s="512"/>
      <c r="ZN21" s="512"/>
      <c r="ZO21" s="512"/>
      <c r="ZP21" s="512"/>
      <c r="ZQ21" s="512"/>
      <c r="ZR21" s="512"/>
      <c r="ZS21" s="512"/>
      <c r="ZT21" s="512"/>
      <c r="ZU21" s="512"/>
      <c r="ZV21" s="512"/>
      <c r="ZW21" s="512"/>
      <c r="ZX21" s="512"/>
      <c r="ZY21" s="512"/>
      <c r="ZZ21" s="512"/>
      <c r="AAA21" s="512"/>
      <c r="AAB21" s="512"/>
      <c r="AAC21" s="512"/>
      <c r="AAD21" s="512"/>
      <c r="AAE21" s="512"/>
      <c r="AAF21" s="512"/>
      <c r="AAG21" s="512"/>
      <c r="AAH21" s="512"/>
      <c r="AAI21" s="512"/>
      <c r="AAJ21" s="512"/>
      <c r="AAK21" s="512"/>
      <c r="AAL21" s="512"/>
      <c r="AAM21" s="512"/>
      <c r="AAN21" s="512"/>
      <c r="AAO21" s="512"/>
      <c r="AAP21" s="512"/>
      <c r="AAQ21" s="512"/>
      <c r="AAR21" s="512"/>
      <c r="AAS21" s="512"/>
      <c r="AAT21" s="512"/>
      <c r="AAU21" s="512"/>
      <c r="AAV21" s="512"/>
      <c r="AAW21" s="512"/>
      <c r="AAX21" s="512"/>
      <c r="AAY21" s="512"/>
      <c r="AAZ21" s="512"/>
      <c r="ABA21" s="512"/>
      <c r="ABB21" s="512"/>
      <c r="ABC21" s="512"/>
      <c r="ABD21" s="512"/>
      <c r="ABE21" s="512"/>
      <c r="ABF21" s="512"/>
      <c r="ABG21" s="512"/>
      <c r="ABH21" s="512"/>
      <c r="ABI21" s="512"/>
      <c r="ABJ21" s="512"/>
      <c r="ABK21" s="512"/>
      <c r="ABL21" s="512"/>
      <c r="ABM21" s="512"/>
      <c r="ABN21" s="512"/>
      <c r="ABO21" s="512"/>
      <c r="ABP21" s="512"/>
      <c r="ABQ21" s="512"/>
      <c r="ABR21" s="512"/>
      <c r="ABS21" s="512"/>
      <c r="ABT21" s="512"/>
      <c r="ABU21" s="512"/>
      <c r="ABV21" s="512"/>
      <c r="ABW21" s="512"/>
      <c r="ABX21" s="512"/>
      <c r="ABY21" s="512"/>
      <c r="ABZ21" s="512"/>
      <c r="ACA21" s="512"/>
      <c r="ACB21" s="512"/>
      <c r="ACC21" s="512"/>
      <c r="ACD21" s="512"/>
      <c r="ACE21" s="512"/>
      <c r="ACF21" s="512"/>
      <c r="ACG21" s="512"/>
      <c r="ACH21" s="512"/>
      <c r="ACI21" s="512"/>
      <c r="ACJ21" s="512"/>
      <c r="ACK21" s="512"/>
      <c r="ACL21" s="512"/>
      <c r="ACM21" s="512"/>
      <c r="ACN21" s="512"/>
      <c r="ACO21" s="512"/>
      <c r="ACP21" s="512"/>
      <c r="ACQ21" s="512"/>
      <c r="ACR21" s="512"/>
      <c r="ACS21" s="512"/>
      <c r="ACT21" s="512"/>
      <c r="ACU21" s="512"/>
      <c r="ACV21" s="512"/>
      <c r="ACW21" s="512"/>
      <c r="ACX21" s="512"/>
      <c r="ACY21" s="512"/>
      <c r="ACZ21" s="512"/>
      <c r="ADA21" s="512"/>
      <c r="ADB21" s="512"/>
      <c r="ADC21" s="512"/>
      <c r="ADD21" s="512"/>
      <c r="ADE21" s="512"/>
      <c r="ADF21" s="512"/>
      <c r="ADG21" s="512"/>
      <c r="ADH21" s="512"/>
      <c r="ADI21" s="512"/>
      <c r="ADJ21" s="512"/>
      <c r="ADK21" s="512"/>
      <c r="ADL21" s="512"/>
      <c r="ADM21" s="512"/>
      <c r="ADN21" s="512"/>
      <c r="ADO21" s="512"/>
      <c r="ADP21" s="512"/>
      <c r="ADQ21" s="512"/>
      <c r="ADR21" s="512"/>
      <c r="ADS21" s="512"/>
      <c r="ADT21" s="512"/>
      <c r="ADU21" s="512"/>
      <c r="ADV21" s="512"/>
      <c r="ADW21" s="512"/>
      <c r="ADX21" s="512"/>
      <c r="ADY21" s="512"/>
      <c r="ADZ21" s="512"/>
      <c r="AEA21" s="512"/>
      <c r="AEB21" s="512"/>
      <c r="AEC21" s="512"/>
      <c r="AED21" s="512"/>
      <c r="AEE21" s="512"/>
      <c r="AEF21" s="512"/>
      <c r="AEG21" s="512"/>
      <c r="AEH21" s="512"/>
      <c r="AEI21" s="512"/>
      <c r="AEJ21" s="512"/>
      <c r="AEK21" s="512"/>
      <c r="AEL21" s="512"/>
      <c r="AEM21" s="512"/>
      <c r="AEN21" s="512"/>
      <c r="AEO21" s="512"/>
      <c r="AEP21" s="512"/>
      <c r="AEQ21" s="512"/>
      <c r="AER21" s="512"/>
      <c r="AES21" s="512"/>
      <c r="AET21" s="512"/>
      <c r="AEU21" s="512"/>
      <c r="AEV21" s="512"/>
      <c r="AEW21" s="512"/>
      <c r="AEX21" s="512"/>
      <c r="AEY21" s="512"/>
      <c r="AEZ21" s="512"/>
      <c r="AFA21" s="512"/>
      <c r="AFB21" s="512"/>
      <c r="AFC21" s="512"/>
      <c r="AFD21" s="512"/>
      <c r="AFE21" s="512"/>
      <c r="AFF21" s="512"/>
      <c r="AFG21" s="512"/>
      <c r="AFH21" s="512"/>
      <c r="AFI21" s="512"/>
      <c r="AFJ21" s="512"/>
      <c r="AFK21" s="512"/>
      <c r="AFL21" s="512"/>
      <c r="AFM21" s="512"/>
      <c r="AFN21" s="512"/>
      <c r="AFO21" s="512"/>
      <c r="AFP21" s="512"/>
      <c r="AFQ21" s="512"/>
      <c r="AFR21" s="512"/>
      <c r="AFS21" s="512"/>
      <c r="AFT21" s="512"/>
      <c r="AFU21" s="512"/>
      <c r="AFV21" s="512"/>
      <c r="AFW21" s="512"/>
      <c r="AFX21" s="512"/>
      <c r="AFY21" s="512"/>
      <c r="AFZ21" s="512"/>
      <c r="AGA21" s="512"/>
      <c r="AGB21" s="512"/>
      <c r="AGC21" s="512"/>
      <c r="AGD21" s="512"/>
      <c r="AGE21" s="512"/>
      <c r="AGF21" s="512"/>
      <c r="AGG21" s="512"/>
      <c r="AGH21" s="512"/>
      <c r="AGI21" s="512"/>
      <c r="AGJ21" s="512"/>
      <c r="AGK21" s="512"/>
      <c r="AGL21" s="512"/>
      <c r="AGM21" s="512"/>
      <c r="AGN21" s="512"/>
      <c r="AGO21" s="512"/>
      <c r="AGP21" s="512"/>
      <c r="AGQ21" s="512"/>
      <c r="AGR21" s="512"/>
      <c r="AGS21" s="512"/>
      <c r="AGT21" s="512"/>
      <c r="AGU21" s="512"/>
      <c r="AGV21" s="512"/>
      <c r="AGW21" s="512"/>
      <c r="AGX21" s="512"/>
      <c r="AGY21" s="512"/>
      <c r="AGZ21" s="512"/>
      <c r="AHA21" s="512"/>
      <c r="AHB21" s="512"/>
      <c r="AHC21" s="512"/>
      <c r="AHD21" s="512"/>
      <c r="AHE21" s="512"/>
      <c r="AHF21" s="512"/>
      <c r="AHG21" s="512"/>
      <c r="AHH21" s="512"/>
      <c r="AHI21" s="512"/>
      <c r="AHJ21" s="512"/>
      <c r="AHK21" s="512"/>
      <c r="AHL21" s="512"/>
      <c r="AHM21" s="512"/>
      <c r="AHN21" s="512"/>
      <c r="AHO21" s="512"/>
      <c r="AHP21" s="512"/>
      <c r="AHQ21" s="512"/>
      <c r="AHR21" s="512"/>
      <c r="AHS21" s="512"/>
      <c r="AHT21" s="512"/>
      <c r="AHU21" s="512"/>
      <c r="AHV21" s="512"/>
      <c r="AHW21" s="512"/>
      <c r="AHX21" s="512"/>
      <c r="AHY21" s="512"/>
      <c r="AHZ21" s="512"/>
      <c r="AIA21" s="512"/>
      <c r="AIB21" s="512"/>
      <c r="AIC21" s="512"/>
      <c r="AID21" s="512"/>
      <c r="AIE21" s="512"/>
      <c r="AIF21" s="512"/>
      <c r="AIG21" s="512"/>
      <c r="AIH21" s="512"/>
      <c r="AII21" s="512"/>
      <c r="AIJ21" s="512"/>
      <c r="AIK21" s="512"/>
      <c r="AIL21" s="512"/>
      <c r="AIM21" s="512"/>
      <c r="AIN21" s="512"/>
      <c r="AIO21" s="512"/>
      <c r="AIP21" s="512"/>
      <c r="AIQ21" s="512"/>
      <c r="AIR21" s="512"/>
      <c r="AIS21" s="512"/>
      <c r="AIT21" s="512"/>
      <c r="AIU21" s="512"/>
      <c r="AIV21" s="512"/>
      <c r="AIW21" s="512"/>
      <c r="AIX21" s="512"/>
      <c r="AIY21" s="512"/>
      <c r="AIZ21" s="512"/>
      <c r="AJA21" s="512"/>
      <c r="AJB21" s="512"/>
      <c r="AJC21" s="512"/>
      <c r="AJD21" s="512"/>
      <c r="AJE21" s="512"/>
      <c r="AJF21" s="512"/>
      <c r="AJG21" s="512"/>
      <c r="AJH21" s="512"/>
      <c r="AJI21" s="512"/>
      <c r="AJJ21" s="512"/>
      <c r="AJK21" s="512"/>
      <c r="AJL21" s="512"/>
      <c r="AJM21" s="512"/>
      <c r="AJN21" s="512"/>
      <c r="AJO21" s="512"/>
      <c r="AJP21" s="512"/>
      <c r="AJQ21" s="512"/>
      <c r="AJR21" s="512"/>
      <c r="AJS21" s="512"/>
      <c r="AJT21" s="512"/>
      <c r="AJU21" s="512"/>
      <c r="AJV21" s="512"/>
      <c r="AJW21" s="512"/>
      <c r="AJX21" s="512"/>
      <c r="AJY21" s="512"/>
      <c r="AJZ21" s="512"/>
      <c r="AKA21" s="512"/>
      <c r="AKB21" s="512"/>
      <c r="AKC21" s="512"/>
      <c r="AKD21" s="512"/>
      <c r="AKE21" s="512"/>
      <c r="AKF21" s="512"/>
      <c r="AKG21" s="512"/>
      <c r="AKH21" s="512"/>
      <c r="AKI21" s="512"/>
      <c r="AKJ21" s="512"/>
      <c r="AKK21" s="512"/>
      <c r="AKL21" s="512"/>
      <c r="AKM21" s="512"/>
      <c r="AKN21" s="512"/>
      <c r="AKO21" s="512"/>
      <c r="AKP21" s="512"/>
      <c r="AKQ21" s="512"/>
      <c r="AKR21" s="512"/>
      <c r="AKS21" s="512"/>
      <c r="AKT21" s="512"/>
      <c r="AKU21" s="512"/>
      <c r="AKV21" s="512"/>
      <c r="AKW21" s="512"/>
      <c r="AKX21" s="512"/>
      <c r="AKY21" s="512"/>
      <c r="AKZ21" s="512"/>
      <c r="ALA21" s="512"/>
      <c r="ALB21" s="512"/>
      <c r="ALC21" s="512"/>
      <c r="ALD21" s="512"/>
      <c r="ALE21" s="512"/>
      <c r="ALF21" s="512"/>
      <c r="ALG21" s="512"/>
      <c r="ALH21" s="512"/>
      <c r="ALI21" s="512"/>
      <c r="ALJ21" s="512"/>
      <c r="ALK21" s="512"/>
      <c r="ALL21" s="512"/>
      <c r="ALM21" s="512"/>
      <c r="ALN21" s="512"/>
      <c r="ALO21" s="512"/>
      <c r="ALP21" s="512"/>
      <c r="ALQ21" s="512"/>
      <c r="ALR21" s="512"/>
      <c r="ALS21" s="512"/>
      <c r="ALT21" s="512"/>
      <c r="ALU21" s="512"/>
      <c r="ALV21" s="512"/>
      <c r="ALW21" s="512"/>
      <c r="ALX21" s="512"/>
      <c r="ALY21" s="512"/>
      <c r="ALZ21" s="512"/>
      <c r="AMA21" s="512"/>
      <c r="AMB21" s="512"/>
      <c r="AMC21" s="512"/>
      <c r="AMD21" s="512"/>
      <c r="AME21" s="512"/>
      <c r="AMF21" s="512"/>
      <c r="AMG21" s="512"/>
      <c r="AMH21" s="512"/>
      <c r="AMI21" s="512"/>
      <c r="AMJ21" s="512"/>
      <c r="AMK21" s="512"/>
      <c r="AML21" s="512"/>
      <c r="AMM21" s="512"/>
      <c r="AMN21" s="512"/>
      <c r="AMO21" s="512"/>
    </row>
    <row r="22" spans="1:1029" s="513" customFormat="1" x14ac:dyDescent="0.25">
      <c r="A22" s="514">
        <v>44152</v>
      </c>
      <c r="B22" s="515" t="s">
        <v>228</v>
      </c>
      <c r="C22" s="516">
        <v>3754</v>
      </c>
      <c r="D22" s="517" t="s">
        <v>292</v>
      </c>
      <c r="E22" s="547">
        <v>1310.2</v>
      </c>
      <c r="F22" s="476"/>
      <c r="G22" s="476"/>
      <c r="H22" s="476"/>
      <c r="I22" s="136">
        <v>44158</v>
      </c>
      <c r="J22" s="237"/>
      <c r="K22" s="238"/>
      <c r="L22" s="239"/>
      <c r="M22" s="239"/>
      <c r="N22" s="124"/>
      <c r="O22" s="240">
        <v>1310.2</v>
      </c>
      <c r="P22" s="241"/>
      <c r="Q22" s="239"/>
      <c r="R22" s="239">
        <v>1091.83</v>
      </c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593"/>
      <c r="AD22" s="242">
        <v>218.37</v>
      </c>
      <c r="AE22" s="512"/>
      <c r="AF22" s="198"/>
      <c r="AG22" s="512"/>
      <c r="AH22" s="512"/>
      <c r="AI22" s="512"/>
      <c r="AJ22" s="512"/>
      <c r="AK22" s="512"/>
      <c r="AL22" s="512"/>
      <c r="AM22" s="512"/>
      <c r="AN22" s="512"/>
      <c r="AO22" s="512"/>
      <c r="AP22" s="512"/>
      <c r="AQ22" s="512"/>
      <c r="AR22" s="512"/>
      <c r="AS22" s="512"/>
      <c r="AT22" s="512"/>
      <c r="AU22" s="512"/>
      <c r="AV22" s="512"/>
      <c r="AW22" s="512"/>
      <c r="AX22" s="512"/>
      <c r="AY22" s="512"/>
      <c r="AZ22" s="512"/>
      <c r="BA22" s="512"/>
      <c r="BB22" s="512"/>
      <c r="BC22" s="512"/>
      <c r="BD22" s="512"/>
      <c r="BE22" s="512"/>
      <c r="BF22" s="512"/>
      <c r="BG22" s="512"/>
      <c r="BH22" s="512"/>
      <c r="BI22" s="512"/>
      <c r="BJ22" s="512"/>
      <c r="BK22" s="512"/>
      <c r="BL22" s="512"/>
      <c r="BM22" s="512"/>
      <c r="BN22" s="512"/>
      <c r="BO22" s="512"/>
      <c r="BP22" s="512"/>
      <c r="BQ22" s="512"/>
      <c r="BR22" s="512"/>
      <c r="BS22" s="512"/>
      <c r="BT22" s="512"/>
      <c r="BU22" s="512"/>
      <c r="BV22" s="512"/>
      <c r="BW22" s="512"/>
      <c r="BX22" s="512"/>
      <c r="BY22" s="512"/>
      <c r="BZ22" s="512"/>
      <c r="CA22" s="512"/>
      <c r="CB22" s="512"/>
      <c r="CC22" s="512"/>
      <c r="CD22" s="512"/>
      <c r="CE22" s="512"/>
      <c r="CF22" s="512"/>
      <c r="CG22" s="512"/>
      <c r="CH22" s="512"/>
      <c r="CI22" s="512"/>
      <c r="CJ22" s="512"/>
      <c r="CK22" s="512"/>
      <c r="CL22" s="512"/>
      <c r="CM22" s="512"/>
      <c r="CN22" s="512"/>
      <c r="CO22" s="512"/>
      <c r="CP22" s="512"/>
      <c r="CQ22" s="512"/>
      <c r="CR22" s="512"/>
      <c r="CS22" s="512"/>
      <c r="CT22" s="512"/>
      <c r="CU22" s="512"/>
      <c r="CV22" s="512"/>
      <c r="CW22" s="512"/>
      <c r="CX22" s="512"/>
      <c r="CY22" s="512"/>
      <c r="CZ22" s="512"/>
      <c r="DA22" s="512"/>
      <c r="DB22" s="512"/>
      <c r="DC22" s="512"/>
      <c r="DD22" s="512"/>
      <c r="DE22" s="512"/>
      <c r="DF22" s="512"/>
      <c r="DG22" s="512"/>
      <c r="DH22" s="512"/>
      <c r="DI22" s="512"/>
      <c r="DJ22" s="512"/>
      <c r="DK22" s="512"/>
      <c r="DL22" s="512"/>
      <c r="DM22" s="512"/>
      <c r="DN22" s="512"/>
      <c r="DO22" s="512"/>
      <c r="DP22" s="512"/>
      <c r="DQ22" s="512"/>
      <c r="DR22" s="512"/>
      <c r="DS22" s="512"/>
      <c r="DT22" s="512"/>
      <c r="DU22" s="512"/>
      <c r="DV22" s="512"/>
      <c r="DW22" s="512"/>
      <c r="DX22" s="512"/>
      <c r="DY22" s="512"/>
      <c r="DZ22" s="512"/>
      <c r="EA22" s="512"/>
      <c r="EB22" s="512"/>
      <c r="EC22" s="512"/>
      <c r="ED22" s="512"/>
      <c r="EE22" s="512"/>
      <c r="EF22" s="512"/>
      <c r="EG22" s="512"/>
      <c r="EH22" s="512"/>
      <c r="EI22" s="512"/>
      <c r="EJ22" s="512"/>
      <c r="EK22" s="512"/>
      <c r="EL22" s="512"/>
      <c r="EM22" s="512"/>
      <c r="EN22" s="512"/>
      <c r="EO22" s="512"/>
      <c r="EP22" s="512"/>
      <c r="EQ22" s="512"/>
      <c r="ER22" s="512"/>
      <c r="ES22" s="512"/>
      <c r="ET22" s="512"/>
      <c r="EU22" s="512"/>
      <c r="EV22" s="512"/>
      <c r="EW22" s="512"/>
      <c r="EX22" s="512"/>
      <c r="EY22" s="512"/>
      <c r="EZ22" s="512"/>
      <c r="FA22" s="512"/>
      <c r="FB22" s="512"/>
      <c r="FC22" s="512"/>
      <c r="FD22" s="512"/>
      <c r="FE22" s="512"/>
      <c r="FF22" s="512"/>
      <c r="FG22" s="512"/>
      <c r="FH22" s="512"/>
      <c r="FI22" s="512"/>
      <c r="FJ22" s="512"/>
      <c r="FK22" s="512"/>
      <c r="FL22" s="512"/>
      <c r="FM22" s="512"/>
      <c r="FN22" s="512"/>
      <c r="FO22" s="512"/>
      <c r="FP22" s="512"/>
      <c r="FQ22" s="512"/>
      <c r="FR22" s="512"/>
      <c r="FS22" s="512"/>
      <c r="FT22" s="512"/>
      <c r="FU22" s="512"/>
      <c r="FV22" s="512"/>
      <c r="FW22" s="512"/>
      <c r="FX22" s="512"/>
      <c r="FY22" s="512"/>
      <c r="FZ22" s="512"/>
      <c r="GA22" s="512"/>
      <c r="GB22" s="512"/>
      <c r="GC22" s="512"/>
      <c r="GD22" s="512"/>
      <c r="GE22" s="512"/>
      <c r="GF22" s="512"/>
      <c r="GG22" s="512"/>
      <c r="GH22" s="512"/>
      <c r="GI22" s="512"/>
      <c r="GJ22" s="512"/>
      <c r="GK22" s="512"/>
      <c r="GL22" s="512"/>
      <c r="GM22" s="512"/>
      <c r="GN22" s="512"/>
      <c r="GO22" s="512"/>
      <c r="GP22" s="512"/>
      <c r="GQ22" s="512"/>
      <c r="GR22" s="512"/>
      <c r="GS22" s="512"/>
      <c r="GT22" s="512"/>
      <c r="GU22" s="512"/>
      <c r="GV22" s="512"/>
      <c r="GW22" s="512"/>
      <c r="GX22" s="512"/>
      <c r="GY22" s="512"/>
      <c r="GZ22" s="512"/>
      <c r="HA22" s="512"/>
      <c r="HB22" s="512"/>
      <c r="HC22" s="512"/>
      <c r="HD22" s="512"/>
      <c r="HE22" s="512"/>
      <c r="HF22" s="512"/>
      <c r="HG22" s="512"/>
      <c r="HH22" s="512"/>
      <c r="HI22" s="512"/>
      <c r="HJ22" s="512"/>
      <c r="HK22" s="512"/>
      <c r="HL22" s="512"/>
      <c r="HM22" s="512"/>
      <c r="HN22" s="512"/>
      <c r="HO22" s="512"/>
      <c r="HP22" s="512"/>
      <c r="HQ22" s="512"/>
      <c r="HR22" s="512"/>
      <c r="HS22" s="512"/>
      <c r="HT22" s="512"/>
      <c r="HU22" s="512"/>
      <c r="HV22" s="512"/>
      <c r="HW22" s="512"/>
      <c r="HX22" s="512"/>
      <c r="HY22" s="512"/>
      <c r="HZ22" s="512"/>
      <c r="IA22" s="512"/>
      <c r="IB22" s="512"/>
      <c r="IC22" s="512"/>
      <c r="ID22" s="512"/>
      <c r="IE22" s="512"/>
      <c r="IF22" s="512"/>
      <c r="IG22" s="512"/>
      <c r="IH22" s="512"/>
      <c r="II22" s="512"/>
      <c r="IJ22" s="512"/>
      <c r="IK22" s="512"/>
      <c r="IL22" s="512"/>
      <c r="IM22" s="512"/>
      <c r="IN22" s="512"/>
      <c r="IO22" s="512"/>
      <c r="IP22" s="512"/>
      <c r="IQ22" s="512"/>
      <c r="IR22" s="512"/>
      <c r="IS22" s="512"/>
      <c r="IT22" s="512"/>
      <c r="IU22" s="512"/>
      <c r="IV22" s="512"/>
      <c r="IW22" s="512"/>
      <c r="IX22" s="512"/>
      <c r="IY22" s="512"/>
      <c r="IZ22" s="512"/>
      <c r="JA22" s="512"/>
      <c r="JB22" s="512"/>
      <c r="JC22" s="512"/>
      <c r="JD22" s="512"/>
      <c r="JE22" s="512"/>
      <c r="JF22" s="512"/>
      <c r="JG22" s="512"/>
      <c r="JH22" s="512"/>
      <c r="JI22" s="512"/>
      <c r="JJ22" s="512"/>
      <c r="JK22" s="512"/>
      <c r="JL22" s="512"/>
      <c r="JM22" s="512"/>
      <c r="JN22" s="512"/>
      <c r="JO22" s="512"/>
      <c r="JP22" s="512"/>
      <c r="JQ22" s="512"/>
      <c r="JR22" s="512"/>
      <c r="JS22" s="512"/>
      <c r="JT22" s="512"/>
      <c r="JU22" s="512"/>
      <c r="JV22" s="512"/>
      <c r="JW22" s="512"/>
      <c r="JX22" s="512"/>
      <c r="JY22" s="512"/>
      <c r="JZ22" s="512"/>
      <c r="KA22" s="512"/>
      <c r="KB22" s="512"/>
      <c r="KC22" s="512"/>
      <c r="KD22" s="512"/>
      <c r="KE22" s="512"/>
      <c r="KF22" s="512"/>
      <c r="KG22" s="512"/>
      <c r="KH22" s="512"/>
      <c r="KI22" s="512"/>
      <c r="KJ22" s="512"/>
      <c r="KK22" s="512"/>
      <c r="KL22" s="512"/>
      <c r="KM22" s="512"/>
      <c r="KN22" s="512"/>
      <c r="KO22" s="512"/>
      <c r="KP22" s="512"/>
      <c r="KQ22" s="512"/>
      <c r="KR22" s="512"/>
      <c r="KS22" s="512"/>
      <c r="KT22" s="512"/>
      <c r="KU22" s="512"/>
      <c r="KV22" s="512"/>
      <c r="KW22" s="512"/>
      <c r="KX22" s="512"/>
      <c r="KY22" s="512"/>
      <c r="KZ22" s="512"/>
      <c r="LA22" s="512"/>
      <c r="LB22" s="512"/>
      <c r="LC22" s="512"/>
      <c r="LD22" s="512"/>
      <c r="LE22" s="512"/>
      <c r="LF22" s="512"/>
      <c r="LG22" s="512"/>
      <c r="LH22" s="512"/>
      <c r="LI22" s="512"/>
      <c r="LJ22" s="512"/>
      <c r="LK22" s="512"/>
      <c r="LL22" s="512"/>
      <c r="LM22" s="512"/>
      <c r="LN22" s="512"/>
      <c r="LO22" s="512"/>
      <c r="LP22" s="512"/>
      <c r="LQ22" s="512"/>
      <c r="LR22" s="512"/>
      <c r="LS22" s="512"/>
      <c r="LT22" s="512"/>
      <c r="LU22" s="512"/>
      <c r="LV22" s="512"/>
      <c r="LW22" s="512"/>
      <c r="LX22" s="512"/>
      <c r="LY22" s="512"/>
      <c r="LZ22" s="512"/>
      <c r="MA22" s="512"/>
      <c r="MB22" s="512"/>
      <c r="MC22" s="512"/>
      <c r="MD22" s="512"/>
      <c r="ME22" s="512"/>
      <c r="MF22" s="512"/>
      <c r="MG22" s="512"/>
      <c r="MH22" s="512"/>
      <c r="MI22" s="512"/>
      <c r="MJ22" s="512"/>
      <c r="MK22" s="512"/>
      <c r="ML22" s="512"/>
      <c r="MM22" s="512"/>
      <c r="MN22" s="512"/>
      <c r="MO22" s="512"/>
      <c r="MP22" s="512"/>
      <c r="MQ22" s="512"/>
      <c r="MR22" s="512"/>
      <c r="MS22" s="512"/>
      <c r="MT22" s="512"/>
      <c r="MU22" s="512"/>
      <c r="MV22" s="512"/>
      <c r="MW22" s="512"/>
      <c r="MX22" s="512"/>
      <c r="MY22" s="512"/>
      <c r="MZ22" s="512"/>
      <c r="NA22" s="512"/>
      <c r="NB22" s="512"/>
      <c r="NC22" s="512"/>
      <c r="ND22" s="512"/>
      <c r="NE22" s="512"/>
      <c r="NF22" s="512"/>
      <c r="NG22" s="512"/>
      <c r="NH22" s="512"/>
      <c r="NI22" s="512"/>
      <c r="NJ22" s="512"/>
      <c r="NK22" s="512"/>
      <c r="NL22" s="512"/>
      <c r="NM22" s="512"/>
      <c r="NN22" s="512"/>
      <c r="NO22" s="512"/>
      <c r="NP22" s="512"/>
      <c r="NQ22" s="512"/>
      <c r="NR22" s="512"/>
      <c r="NS22" s="512"/>
      <c r="NT22" s="512"/>
      <c r="NU22" s="512"/>
      <c r="NV22" s="512"/>
      <c r="NW22" s="512"/>
      <c r="NX22" s="512"/>
      <c r="NY22" s="512"/>
      <c r="NZ22" s="512"/>
      <c r="OA22" s="512"/>
      <c r="OB22" s="512"/>
      <c r="OC22" s="512"/>
      <c r="OD22" s="512"/>
      <c r="OE22" s="512"/>
      <c r="OF22" s="512"/>
      <c r="OG22" s="512"/>
      <c r="OH22" s="512"/>
      <c r="OI22" s="512"/>
      <c r="OJ22" s="512"/>
      <c r="OK22" s="512"/>
      <c r="OL22" s="512"/>
      <c r="OM22" s="512"/>
      <c r="ON22" s="512"/>
      <c r="OO22" s="512"/>
      <c r="OP22" s="512"/>
      <c r="OQ22" s="512"/>
      <c r="OR22" s="512"/>
      <c r="OS22" s="512"/>
      <c r="OT22" s="512"/>
      <c r="OU22" s="512"/>
      <c r="OV22" s="512"/>
      <c r="OW22" s="512"/>
      <c r="OX22" s="512"/>
      <c r="OY22" s="512"/>
      <c r="OZ22" s="512"/>
      <c r="PA22" s="512"/>
      <c r="PB22" s="512"/>
      <c r="PC22" s="512"/>
      <c r="PD22" s="512"/>
      <c r="PE22" s="512"/>
      <c r="PF22" s="512"/>
      <c r="PG22" s="512"/>
      <c r="PH22" s="512"/>
      <c r="PI22" s="512"/>
      <c r="PJ22" s="512"/>
      <c r="PK22" s="512"/>
      <c r="PL22" s="512"/>
      <c r="PM22" s="512"/>
      <c r="PN22" s="512"/>
      <c r="PO22" s="512"/>
      <c r="PP22" s="512"/>
      <c r="PQ22" s="512"/>
      <c r="PR22" s="512"/>
      <c r="PS22" s="512"/>
      <c r="PT22" s="512"/>
      <c r="PU22" s="512"/>
      <c r="PV22" s="512"/>
      <c r="PW22" s="512"/>
      <c r="PX22" s="512"/>
      <c r="PY22" s="512"/>
      <c r="PZ22" s="512"/>
      <c r="QA22" s="512"/>
      <c r="QB22" s="512"/>
      <c r="QC22" s="512"/>
      <c r="QD22" s="512"/>
      <c r="QE22" s="512"/>
      <c r="QF22" s="512"/>
      <c r="QG22" s="512"/>
      <c r="QH22" s="512"/>
      <c r="QI22" s="512"/>
      <c r="QJ22" s="512"/>
      <c r="QK22" s="512"/>
      <c r="QL22" s="512"/>
      <c r="QM22" s="512"/>
      <c r="QN22" s="512"/>
      <c r="QO22" s="512"/>
      <c r="QP22" s="512"/>
      <c r="QQ22" s="512"/>
      <c r="QR22" s="512"/>
      <c r="QS22" s="512"/>
      <c r="QT22" s="512"/>
      <c r="QU22" s="512"/>
      <c r="QV22" s="512"/>
      <c r="QW22" s="512"/>
      <c r="QX22" s="512"/>
      <c r="QY22" s="512"/>
      <c r="QZ22" s="512"/>
      <c r="RA22" s="512"/>
      <c r="RB22" s="512"/>
      <c r="RC22" s="512"/>
      <c r="RD22" s="512"/>
      <c r="RE22" s="512"/>
      <c r="RF22" s="512"/>
      <c r="RG22" s="512"/>
      <c r="RH22" s="512"/>
      <c r="RI22" s="512"/>
      <c r="RJ22" s="512"/>
      <c r="RK22" s="512"/>
      <c r="RL22" s="512"/>
      <c r="RM22" s="512"/>
      <c r="RN22" s="512"/>
      <c r="RO22" s="512"/>
      <c r="RP22" s="512"/>
      <c r="RQ22" s="512"/>
      <c r="RR22" s="512"/>
      <c r="RS22" s="512"/>
      <c r="RT22" s="512"/>
      <c r="RU22" s="512"/>
      <c r="RV22" s="512"/>
      <c r="RW22" s="512"/>
      <c r="RX22" s="512"/>
      <c r="RY22" s="512"/>
      <c r="RZ22" s="512"/>
      <c r="SA22" s="512"/>
      <c r="SB22" s="512"/>
      <c r="SC22" s="512"/>
      <c r="SD22" s="512"/>
      <c r="SE22" s="512"/>
      <c r="SF22" s="512"/>
      <c r="SG22" s="512"/>
      <c r="SH22" s="512"/>
      <c r="SI22" s="512"/>
      <c r="SJ22" s="512"/>
      <c r="SK22" s="512"/>
      <c r="SL22" s="512"/>
      <c r="SM22" s="512"/>
      <c r="SN22" s="512"/>
      <c r="SO22" s="512"/>
      <c r="SP22" s="512"/>
      <c r="SQ22" s="512"/>
      <c r="SR22" s="512"/>
      <c r="SS22" s="512"/>
      <c r="ST22" s="512"/>
      <c r="SU22" s="512"/>
      <c r="SV22" s="512"/>
      <c r="SW22" s="512"/>
      <c r="SX22" s="512"/>
      <c r="SY22" s="512"/>
      <c r="SZ22" s="512"/>
      <c r="TA22" s="512"/>
      <c r="TB22" s="512"/>
      <c r="TC22" s="512"/>
      <c r="TD22" s="512"/>
      <c r="TE22" s="512"/>
      <c r="TF22" s="512"/>
      <c r="TG22" s="512"/>
      <c r="TH22" s="512"/>
      <c r="TI22" s="512"/>
      <c r="TJ22" s="512"/>
      <c r="TK22" s="512"/>
      <c r="TL22" s="512"/>
      <c r="TM22" s="512"/>
      <c r="TN22" s="512"/>
      <c r="TO22" s="512"/>
      <c r="TP22" s="512"/>
      <c r="TQ22" s="512"/>
      <c r="TR22" s="512"/>
      <c r="TS22" s="512"/>
      <c r="TT22" s="512"/>
      <c r="TU22" s="512"/>
      <c r="TV22" s="512"/>
      <c r="TW22" s="512"/>
      <c r="TX22" s="512"/>
      <c r="TY22" s="512"/>
      <c r="TZ22" s="512"/>
      <c r="UA22" s="512"/>
      <c r="UB22" s="512"/>
      <c r="UC22" s="512"/>
      <c r="UD22" s="512"/>
      <c r="UE22" s="512"/>
      <c r="UF22" s="512"/>
      <c r="UG22" s="512"/>
      <c r="UH22" s="512"/>
      <c r="UI22" s="512"/>
      <c r="UJ22" s="512"/>
      <c r="UK22" s="512"/>
      <c r="UL22" s="512"/>
      <c r="UM22" s="512"/>
      <c r="UN22" s="512"/>
      <c r="UO22" s="512"/>
      <c r="UP22" s="512"/>
      <c r="UQ22" s="512"/>
      <c r="UR22" s="512"/>
      <c r="US22" s="512"/>
      <c r="UT22" s="512"/>
      <c r="UU22" s="512"/>
      <c r="UV22" s="512"/>
      <c r="UW22" s="512"/>
      <c r="UX22" s="512"/>
      <c r="UY22" s="512"/>
      <c r="UZ22" s="512"/>
      <c r="VA22" s="512"/>
      <c r="VB22" s="512"/>
      <c r="VC22" s="512"/>
      <c r="VD22" s="512"/>
      <c r="VE22" s="512"/>
      <c r="VF22" s="512"/>
      <c r="VG22" s="512"/>
      <c r="VH22" s="512"/>
      <c r="VI22" s="512"/>
      <c r="VJ22" s="512"/>
      <c r="VK22" s="512"/>
      <c r="VL22" s="512"/>
      <c r="VM22" s="512"/>
      <c r="VN22" s="512"/>
      <c r="VO22" s="512"/>
      <c r="VP22" s="512"/>
      <c r="VQ22" s="512"/>
      <c r="VR22" s="512"/>
      <c r="VS22" s="512"/>
      <c r="VT22" s="512"/>
      <c r="VU22" s="512"/>
      <c r="VV22" s="512"/>
      <c r="VW22" s="512"/>
      <c r="VX22" s="512"/>
      <c r="VY22" s="512"/>
      <c r="VZ22" s="512"/>
      <c r="WA22" s="512"/>
      <c r="WB22" s="512"/>
      <c r="WC22" s="512"/>
      <c r="WD22" s="512"/>
      <c r="WE22" s="512"/>
      <c r="WF22" s="512"/>
      <c r="WG22" s="512"/>
      <c r="WH22" s="512"/>
      <c r="WI22" s="512"/>
      <c r="WJ22" s="512"/>
      <c r="WK22" s="512"/>
      <c r="WL22" s="512"/>
      <c r="WM22" s="512"/>
      <c r="WN22" s="512"/>
      <c r="WO22" s="512"/>
      <c r="WP22" s="512"/>
      <c r="WQ22" s="512"/>
      <c r="WR22" s="512"/>
      <c r="WS22" s="512"/>
      <c r="WT22" s="512"/>
      <c r="WU22" s="512"/>
      <c r="WV22" s="512"/>
      <c r="WW22" s="512"/>
      <c r="WX22" s="512"/>
      <c r="WY22" s="512"/>
      <c r="WZ22" s="512"/>
      <c r="XA22" s="512"/>
      <c r="XB22" s="512"/>
      <c r="XC22" s="512"/>
      <c r="XD22" s="512"/>
      <c r="XE22" s="512"/>
      <c r="XF22" s="512"/>
      <c r="XG22" s="512"/>
      <c r="XH22" s="512"/>
      <c r="XI22" s="512"/>
      <c r="XJ22" s="512"/>
      <c r="XK22" s="512"/>
      <c r="XL22" s="512"/>
      <c r="XM22" s="512"/>
      <c r="XN22" s="512"/>
      <c r="XO22" s="512"/>
      <c r="XP22" s="512"/>
      <c r="XQ22" s="512"/>
      <c r="XR22" s="512"/>
      <c r="XS22" s="512"/>
      <c r="XT22" s="512"/>
      <c r="XU22" s="512"/>
      <c r="XV22" s="512"/>
      <c r="XW22" s="512"/>
      <c r="XX22" s="512"/>
      <c r="XY22" s="512"/>
      <c r="XZ22" s="512"/>
      <c r="YA22" s="512"/>
      <c r="YB22" s="512"/>
      <c r="YC22" s="512"/>
      <c r="YD22" s="512"/>
      <c r="YE22" s="512"/>
      <c r="YF22" s="512"/>
      <c r="YG22" s="512"/>
      <c r="YH22" s="512"/>
      <c r="YI22" s="512"/>
      <c r="YJ22" s="512"/>
      <c r="YK22" s="512"/>
      <c r="YL22" s="512"/>
      <c r="YM22" s="512"/>
      <c r="YN22" s="512"/>
      <c r="YO22" s="512"/>
      <c r="YP22" s="512"/>
      <c r="YQ22" s="512"/>
      <c r="YR22" s="512"/>
      <c r="YS22" s="512"/>
      <c r="YT22" s="512"/>
      <c r="YU22" s="512"/>
      <c r="YV22" s="512"/>
      <c r="YW22" s="512"/>
      <c r="YX22" s="512"/>
      <c r="YY22" s="512"/>
      <c r="YZ22" s="512"/>
      <c r="ZA22" s="512"/>
      <c r="ZB22" s="512"/>
      <c r="ZC22" s="512"/>
      <c r="ZD22" s="512"/>
      <c r="ZE22" s="512"/>
      <c r="ZF22" s="512"/>
      <c r="ZG22" s="512"/>
      <c r="ZH22" s="512"/>
      <c r="ZI22" s="512"/>
      <c r="ZJ22" s="512"/>
      <c r="ZK22" s="512"/>
      <c r="ZL22" s="512"/>
      <c r="ZM22" s="512"/>
      <c r="ZN22" s="512"/>
      <c r="ZO22" s="512"/>
      <c r="ZP22" s="512"/>
      <c r="ZQ22" s="512"/>
      <c r="ZR22" s="512"/>
      <c r="ZS22" s="512"/>
      <c r="ZT22" s="512"/>
      <c r="ZU22" s="512"/>
      <c r="ZV22" s="512"/>
      <c r="ZW22" s="512"/>
      <c r="ZX22" s="512"/>
      <c r="ZY22" s="512"/>
      <c r="ZZ22" s="512"/>
      <c r="AAA22" s="512"/>
      <c r="AAB22" s="512"/>
      <c r="AAC22" s="512"/>
      <c r="AAD22" s="512"/>
      <c r="AAE22" s="512"/>
      <c r="AAF22" s="512"/>
      <c r="AAG22" s="512"/>
      <c r="AAH22" s="512"/>
      <c r="AAI22" s="512"/>
      <c r="AAJ22" s="512"/>
      <c r="AAK22" s="512"/>
      <c r="AAL22" s="512"/>
      <c r="AAM22" s="512"/>
      <c r="AAN22" s="512"/>
      <c r="AAO22" s="512"/>
      <c r="AAP22" s="512"/>
      <c r="AAQ22" s="512"/>
      <c r="AAR22" s="512"/>
      <c r="AAS22" s="512"/>
      <c r="AAT22" s="512"/>
      <c r="AAU22" s="512"/>
      <c r="AAV22" s="512"/>
      <c r="AAW22" s="512"/>
      <c r="AAX22" s="512"/>
      <c r="AAY22" s="512"/>
      <c r="AAZ22" s="512"/>
      <c r="ABA22" s="512"/>
      <c r="ABB22" s="512"/>
      <c r="ABC22" s="512"/>
      <c r="ABD22" s="512"/>
      <c r="ABE22" s="512"/>
      <c r="ABF22" s="512"/>
      <c r="ABG22" s="512"/>
      <c r="ABH22" s="512"/>
      <c r="ABI22" s="512"/>
      <c r="ABJ22" s="512"/>
      <c r="ABK22" s="512"/>
      <c r="ABL22" s="512"/>
      <c r="ABM22" s="512"/>
      <c r="ABN22" s="512"/>
      <c r="ABO22" s="512"/>
      <c r="ABP22" s="512"/>
      <c r="ABQ22" s="512"/>
      <c r="ABR22" s="512"/>
      <c r="ABS22" s="512"/>
      <c r="ABT22" s="512"/>
      <c r="ABU22" s="512"/>
      <c r="ABV22" s="512"/>
      <c r="ABW22" s="512"/>
      <c r="ABX22" s="512"/>
      <c r="ABY22" s="512"/>
      <c r="ABZ22" s="512"/>
      <c r="ACA22" s="512"/>
      <c r="ACB22" s="512"/>
      <c r="ACC22" s="512"/>
      <c r="ACD22" s="512"/>
      <c r="ACE22" s="512"/>
      <c r="ACF22" s="512"/>
      <c r="ACG22" s="512"/>
      <c r="ACH22" s="512"/>
      <c r="ACI22" s="512"/>
      <c r="ACJ22" s="512"/>
      <c r="ACK22" s="512"/>
      <c r="ACL22" s="512"/>
      <c r="ACM22" s="512"/>
      <c r="ACN22" s="512"/>
      <c r="ACO22" s="512"/>
      <c r="ACP22" s="512"/>
      <c r="ACQ22" s="512"/>
      <c r="ACR22" s="512"/>
      <c r="ACS22" s="512"/>
      <c r="ACT22" s="512"/>
      <c r="ACU22" s="512"/>
      <c r="ACV22" s="512"/>
      <c r="ACW22" s="512"/>
      <c r="ACX22" s="512"/>
      <c r="ACY22" s="512"/>
      <c r="ACZ22" s="512"/>
      <c r="ADA22" s="512"/>
      <c r="ADB22" s="512"/>
      <c r="ADC22" s="512"/>
      <c r="ADD22" s="512"/>
      <c r="ADE22" s="512"/>
      <c r="ADF22" s="512"/>
      <c r="ADG22" s="512"/>
      <c r="ADH22" s="512"/>
      <c r="ADI22" s="512"/>
      <c r="ADJ22" s="512"/>
      <c r="ADK22" s="512"/>
      <c r="ADL22" s="512"/>
      <c r="ADM22" s="512"/>
      <c r="ADN22" s="512"/>
      <c r="ADO22" s="512"/>
      <c r="ADP22" s="512"/>
      <c r="ADQ22" s="512"/>
      <c r="ADR22" s="512"/>
      <c r="ADS22" s="512"/>
      <c r="ADT22" s="512"/>
      <c r="ADU22" s="512"/>
      <c r="ADV22" s="512"/>
      <c r="ADW22" s="512"/>
      <c r="ADX22" s="512"/>
      <c r="ADY22" s="512"/>
      <c r="ADZ22" s="512"/>
      <c r="AEA22" s="512"/>
      <c r="AEB22" s="512"/>
      <c r="AEC22" s="512"/>
      <c r="AED22" s="512"/>
      <c r="AEE22" s="512"/>
      <c r="AEF22" s="512"/>
      <c r="AEG22" s="512"/>
      <c r="AEH22" s="512"/>
      <c r="AEI22" s="512"/>
      <c r="AEJ22" s="512"/>
      <c r="AEK22" s="512"/>
      <c r="AEL22" s="512"/>
      <c r="AEM22" s="512"/>
      <c r="AEN22" s="512"/>
      <c r="AEO22" s="512"/>
      <c r="AEP22" s="512"/>
      <c r="AEQ22" s="512"/>
      <c r="AER22" s="512"/>
      <c r="AES22" s="512"/>
      <c r="AET22" s="512"/>
      <c r="AEU22" s="512"/>
      <c r="AEV22" s="512"/>
      <c r="AEW22" s="512"/>
      <c r="AEX22" s="512"/>
      <c r="AEY22" s="512"/>
      <c r="AEZ22" s="512"/>
      <c r="AFA22" s="512"/>
      <c r="AFB22" s="512"/>
      <c r="AFC22" s="512"/>
      <c r="AFD22" s="512"/>
      <c r="AFE22" s="512"/>
      <c r="AFF22" s="512"/>
      <c r="AFG22" s="512"/>
      <c r="AFH22" s="512"/>
      <c r="AFI22" s="512"/>
      <c r="AFJ22" s="512"/>
      <c r="AFK22" s="512"/>
      <c r="AFL22" s="512"/>
      <c r="AFM22" s="512"/>
      <c r="AFN22" s="512"/>
      <c r="AFO22" s="512"/>
      <c r="AFP22" s="512"/>
      <c r="AFQ22" s="512"/>
      <c r="AFR22" s="512"/>
      <c r="AFS22" s="512"/>
      <c r="AFT22" s="512"/>
      <c r="AFU22" s="512"/>
      <c r="AFV22" s="512"/>
      <c r="AFW22" s="512"/>
      <c r="AFX22" s="512"/>
      <c r="AFY22" s="512"/>
      <c r="AFZ22" s="512"/>
      <c r="AGA22" s="512"/>
      <c r="AGB22" s="512"/>
      <c r="AGC22" s="512"/>
      <c r="AGD22" s="512"/>
      <c r="AGE22" s="512"/>
      <c r="AGF22" s="512"/>
      <c r="AGG22" s="512"/>
      <c r="AGH22" s="512"/>
      <c r="AGI22" s="512"/>
      <c r="AGJ22" s="512"/>
      <c r="AGK22" s="512"/>
      <c r="AGL22" s="512"/>
      <c r="AGM22" s="512"/>
      <c r="AGN22" s="512"/>
      <c r="AGO22" s="512"/>
      <c r="AGP22" s="512"/>
      <c r="AGQ22" s="512"/>
      <c r="AGR22" s="512"/>
      <c r="AGS22" s="512"/>
      <c r="AGT22" s="512"/>
      <c r="AGU22" s="512"/>
      <c r="AGV22" s="512"/>
      <c r="AGW22" s="512"/>
      <c r="AGX22" s="512"/>
      <c r="AGY22" s="512"/>
      <c r="AGZ22" s="512"/>
      <c r="AHA22" s="512"/>
      <c r="AHB22" s="512"/>
      <c r="AHC22" s="512"/>
      <c r="AHD22" s="512"/>
      <c r="AHE22" s="512"/>
      <c r="AHF22" s="512"/>
      <c r="AHG22" s="512"/>
      <c r="AHH22" s="512"/>
      <c r="AHI22" s="512"/>
      <c r="AHJ22" s="512"/>
      <c r="AHK22" s="512"/>
      <c r="AHL22" s="512"/>
      <c r="AHM22" s="512"/>
      <c r="AHN22" s="512"/>
      <c r="AHO22" s="512"/>
      <c r="AHP22" s="512"/>
      <c r="AHQ22" s="512"/>
      <c r="AHR22" s="512"/>
      <c r="AHS22" s="512"/>
      <c r="AHT22" s="512"/>
      <c r="AHU22" s="512"/>
      <c r="AHV22" s="512"/>
      <c r="AHW22" s="512"/>
      <c r="AHX22" s="512"/>
      <c r="AHY22" s="512"/>
      <c r="AHZ22" s="512"/>
      <c r="AIA22" s="512"/>
      <c r="AIB22" s="512"/>
      <c r="AIC22" s="512"/>
      <c r="AID22" s="512"/>
      <c r="AIE22" s="512"/>
      <c r="AIF22" s="512"/>
      <c r="AIG22" s="512"/>
      <c r="AIH22" s="512"/>
      <c r="AII22" s="512"/>
      <c r="AIJ22" s="512"/>
      <c r="AIK22" s="512"/>
      <c r="AIL22" s="512"/>
      <c r="AIM22" s="512"/>
      <c r="AIN22" s="512"/>
      <c r="AIO22" s="512"/>
      <c r="AIP22" s="512"/>
      <c r="AIQ22" s="512"/>
      <c r="AIR22" s="512"/>
      <c r="AIS22" s="512"/>
      <c r="AIT22" s="512"/>
      <c r="AIU22" s="512"/>
      <c r="AIV22" s="512"/>
      <c r="AIW22" s="512"/>
      <c r="AIX22" s="512"/>
      <c r="AIY22" s="512"/>
      <c r="AIZ22" s="512"/>
      <c r="AJA22" s="512"/>
      <c r="AJB22" s="512"/>
      <c r="AJC22" s="512"/>
      <c r="AJD22" s="512"/>
      <c r="AJE22" s="512"/>
      <c r="AJF22" s="512"/>
      <c r="AJG22" s="512"/>
      <c r="AJH22" s="512"/>
      <c r="AJI22" s="512"/>
      <c r="AJJ22" s="512"/>
      <c r="AJK22" s="512"/>
      <c r="AJL22" s="512"/>
      <c r="AJM22" s="512"/>
      <c r="AJN22" s="512"/>
      <c r="AJO22" s="512"/>
      <c r="AJP22" s="512"/>
      <c r="AJQ22" s="512"/>
      <c r="AJR22" s="512"/>
      <c r="AJS22" s="512"/>
      <c r="AJT22" s="512"/>
      <c r="AJU22" s="512"/>
      <c r="AJV22" s="512"/>
      <c r="AJW22" s="512"/>
      <c r="AJX22" s="512"/>
      <c r="AJY22" s="512"/>
      <c r="AJZ22" s="512"/>
      <c r="AKA22" s="512"/>
      <c r="AKB22" s="512"/>
      <c r="AKC22" s="512"/>
      <c r="AKD22" s="512"/>
      <c r="AKE22" s="512"/>
      <c r="AKF22" s="512"/>
      <c r="AKG22" s="512"/>
      <c r="AKH22" s="512"/>
      <c r="AKI22" s="512"/>
      <c r="AKJ22" s="512"/>
      <c r="AKK22" s="512"/>
      <c r="AKL22" s="512"/>
      <c r="AKM22" s="512"/>
      <c r="AKN22" s="512"/>
      <c r="AKO22" s="512"/>
      <c r="AKP22" s="512"/>
      <c r="AKQ22" s="512"/>
      <c r="AKR22" s="512"/>
      <c r="AKS22" s="512"/>
      <c r="AKT22" s="512"/>
      <c r="AKU22" s="512"/>
      <c r="AKV22" s="512"/>
      <c r="AKW22" s="512"/>
      <c r="AKX22" s="512"/>
      <c r="AKY22" s="512"/>
      <c r="AKZ22" s="512"/>
      <c r="ALA22" s="512"/>
      <c r="ALB22" s="512"/>
      <c r="ALC22" s="512"/>
      <c r="ALD22" s="512"/>
      <c r="ALE22" s="512"/>
      <c r="ALF22" s="512"/>
      <c r="ALG22" s="512"/>
      <c r="ALH22" s="512"/>
      <c r="ALI22" s="512"/>
      <c r="ALJ22" s="512"/>
      <c r="ALK22" s="512"/>
      <c r="ALL22" s="512"/>
      <c r="ALM22" s="512"/>
      <c r="ALN22" s="512"/>
      <c r="ALO22" s="512"/>
      <c r="ALP22" s="512"/>
      <c r="ALQ22" s="512"/>
      <c r="ALR22" s="512"/>
      <c r="ALS22" s="512"/>
      <c r="ALT22" s="512"/>
      <c r="ALU22" s="512"/>
      <c r="ALV22" s="512"/>
      <c r="ALW22" s="512"/>
      <c r="ALX22" s="512"/>
      <c r="ALY22" s="512"/>
      <c r="ALZ22" s="512"/>
      <c r="AMA22" s="512"/>
      <c r="AMB22" s="512"/>
      <c r="AMC22" s="512"/>
      <c r="AMD22" s="512"/>
      <c r="AME22" s="512"/>
      <c r="AMF22" s="512"/>
      <c r="AMG22" s="512"/>
      <c r="AMH22" s="512"/>
      <c r="AMI22" s="512"/>
      <c r="AMJ22" s="512"/>
      <c r="AMK22" s="512"/>
      <c r="AML22" s="512"/>
      <c r="AMM22" s="512"/>
      <c r="AMN22" s="512"/>
      <c r="AMO22" s="512"/>
    </row>
    <row r="23" spans="1:1029" s="513" customFormat="1" x14ac:dyDescent="0.25">
      <c r="A23" s="514">
        <v>44152</v>
      </c>
      <c r="B23" s="515" t="s">
        <v>228</v>
      </c>
      <c r="C23" s="516">
        <v>3752</v>
      </c>
      <c r="D23" s="517" t="s">
        <v>293</v>
      </c>
      <c r="E23" s="547">
        <v>336</v>
      </c>
      <c r="F23" s="476"/>
      <c r="G23" s="476"/>
      <c r="H23" s="476"/>
      <c r="I23" s="136">
        <v>44158</v>
      </c>
      <c r="J23" s="237"/>
      <c r="K23" s="238"/>
      <c r="L23" s="239"/>
      <c r="M23" s="239"/>
      <c r="N23" s="124"/>
      <c r="O23" s="240">
        <v>336</v>
      </c>
      <c r="P23" s="241"/>
      <c r="Q23" s="239"/>
      <c r="R23" s="239">
        <v>280</v>
      </c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593"/>
      <c r="AD23" s="242">
        <v>56</v>
      </c>
      <c r="AE23" s="512"/>
      <c r="AF23" s="198"/>
      <c r="AG23" s="512"/>
      <c r="AH23" s="512"/>
      <c r="AI23" s="512"/>
      <c r="AJ23" s="512"/>
      <c r="AK23" s="512"/>
      <c r="AL23" s="512"/>
      <c r="AM23" s="512"/>
      <c r="AN23" s="512"/>
      <c r="AO23" s="512"/>
      <c r="AP23" s="512"/>
      <c r="AQ23" s="512"/>
      <c r="AR23" s="512"/>
      <c r="AS23" s="512"/>
      <c r="AT23" s="512"/>
      <c r="AU23" s="512"/>
      <c r="AV23" s="512"/>
      <c r="AW23" s="512"/>
      <c r="AX23" s="512"/>
      <c r="AY23" s="512"/>
      <c r="AZ23" s="512"/>
      <c r="BA23" s="512"/>
      <c r="BB23" s="512"/>
      <c r="BC23" s="512"/>
      <c r="BD23" s="512"/>
      <c r="BE23" s="512"/>
      <c r="BF23" s="512"/>
      <c r="BG23" s="512"/>
      <c r="BH23" s="512"/>
      <c r="BI23" s="512"/>
      <c r="BJ23" s="512"/>
      <c r="BK23" s="512"/>
      <c r="BL23" s="512"/>
      <c r="BM23" s="512"/>
      <c r="BN23" s="512"/>
      <c r="BO23" s="512"/>
      <c r="BP23" s="512"/>
      <c r="BQ23" s="512"/>
      <c r="BR23" s="512"/>
      <c r="BS23" s="512"/>
      <c r="BT23" s="512"/>
      <c r="BU23" s="512"/>
      <c r="BV23" s="512"/>
      <c r="BW23" s="512"/>
      <c r="BX23" s="512"/>
      <c r="BY23" s="512"/>
      <c r="BZ23" s="512"/>
      <c r="CA23" s="512"/>
      <c r="CB23" s="512"/>
      <c r="CC23" s="512"/>
      <c r="CD23" s="512"/>
      <c r="CE23" s="512"/>
      <c r="CF23" s="512"/>
      <c r="CG23" s="512"/>
      <c r="CH23" s="512"/>
      <c r="CI23" s="512"/>
      <c r="CJ23" s="512"/>
      <c r="CK23" s="512"/>
      <c r="CL23" s="512"/>
      <c r="CM23" s="512"/>
      <c r="CN23" s="512"/>
      <c r="CO23" s="512"/>
      <c r="CP23" s="512"/>
      <c r="CQ23" s="512"/>
      <c r="CR23" s="512"/>
      <c r="CS23" s="512"/>
      <c r="CT23" s="512"/>
      <c r="CU23" s="512"/>
      <c r="CV23" s="512"/>
      <c r="CW23" s="512"/>
      <c r="CX23" s="512"/>
      <c r="CY23" s="512"/>
      <c r="CZ23" s="512"/>
      <c r="DA23" s="512"/>
      <c r="DB23" s="512"/>
      <c r="DC23" s="512"/>
      <c r="DD23" s="512"/>
      <c r="DE23" s="512"/>
      <c r="DF23" s="512"/>
      <c r="DG23" s="512"/>
      <c r="DH23" s="512"/>
      <c r="DI23" s="512"/>
      <c r="DJ23" s="512"/>
      <c r="DK23" s="512"/>
      <c r="DL23" s="512"/>
      <c r="DM23" s="512"/>
      <c r="DN23" s="512"/>
      <c r="DO23" s="512"/>
      <c r="DP23" s="512"/>
      <c r="DQ23" s="512"/>
      <c r="DR23" s="512"/>
      <c r="DS23" s="512"/>
      <c r="DT23" s="512"/>
      <c r="DU23" s="512"/>
      <c r="DV23" s="512"/>
      <c r="DW23" s="512"/>
      <c r="DX23" s="512"/>
      <c r="DY23" s="512"/>
      <c r="DZ23" s="512"/>
      <c r="EA23" s="512"/>
      <c r="EB23" s="512"/>
      <c r="EC23" s="512"/>
      <c r="ED23" s="512"/>
      <c r="EE23" s="512"/>
      <c r="EF23" s="512"/>
      <c r="EG23" s="512"/>
      <c r="EH23" s="512"/>
      <c r="EI23" s="512"/>
      <c r="EJ23" s="512"/>
      <c r="EK23" s="512"/>
      <c r="EL23" s="512"/>
      <c r="EM23" s="512"/>
      <c r="EN23" s="512"/>
      <c r="EO23" s="512"/>
      <c r="EP23" s="512"/>
      <c r="EQ23" s="512"/>
      <c r="ER23" s="512"/>
      <c r="ES23" s="512"/>
      <c r="ET23" s="512"/>
      <c r="EU23" s="512"/>
      <c r="EV23" s="512"/>
      <c r="EW23" s="512"/>
      <c r="EX23" s="512"/>
      <c r="EY23" s="512"/>
      <c r="EZ23" s="512"/>
      <c r="FA23" s="512"/>
      <c r="FB23" s="512"/>
      <c r="FC23" s="512"/>
      <c r="FD23" s="512"/>
      <c r="FE23" s="512"/>
      <c r="FF23" s="512"/>
      <c r="FG23" s="512"/>
      <c r="FH23" s="512"/>
      <c r="FI23" s="512"/>
      <c r="FJ23" s="512"/>
      <c r="FK23" s="512"/>
      <c r="FL23" s="512"/>
      <c r="FM23" s="512"/>
      <c r="FN23" s="512"/>
      <c r="FO23" s="512"/>
      <c r="FP23" s="512"/>
      <c r="FQ23" s="512"/>
      <c r="FR23" s="512"/>
      <c r="FS23" s="512"/>
      <c r="FT23" s="512"/>
      <c r="FU23" s="512"/>
      <c r="FV23" s="512"/>
      <c r="FW23" s="512"/>
      <c r="FX23" s="512"/>
      <c r="FY23" s="512"/>
      <c r="FZ23" s="512"/>
      <c r="GA23" s="512"/>
      <c r="GB23" s="512"/>
      <c r="GC23" s="512"/>
      <c r="GD23" s="512"/>
      <c r="GE23" s="512"/>
      <c r="GF23" s="512"/>
      <c r="GG23" s="512"/>
      <c r="GH23" s="512"/>
      <c r="GI23" s="512"/>
      <c r="GJ23" s="512"/>
      <c r="GK23" s="512"/>
      <c r="GL23" s="512"/>
      <c r="GM23" s="512"/>
      <c r="GN23" s="512"/>
      <c r="GO23" s="512"/>
      <c r="GP23" s="512"/>
      <c r="GQ23" s="512"/>
      <c r="GR23" s="512"/>
      <c r="GS23" s="512"/>
      <c r="GT23" s="512"/>
      <c r="GU23" s="512"/>
      <c r="GV23" s="512"/>
      <c r="GW23" s="512"/>
      <c r="GX23" s="512"/>
      <c r="GY23" s="512"/>
      <c r="GZ23" s="512"/>
      <c r="HA23" s="512"/>
      <c r="HB23" s="512"/>
      <c r="HC23" s="512"/>
      <c r="HD23" s="512"/>
      <c r="HE23" s="512"/>
      <c r="HF23" s="512"/>
      <c r="HG23" s="512"/>
      <c r="HH23" s="512"/>
      <c r="HI23" s="512"/>
      <c r="HJ23" s="512"/>
      <c r="HK23" s="512"/>
      <c r="HL23" s="512"/>
      <c r="HM23" s="512"/>
      <c r="HN23" s="512"/>
      <c r="HO23" s="512"/>
      <c r="HP23" s="512"/>
      <c r="HQ23" s="512"/>
      <c r="HR23" s="512"/>
      <c r="HS23" s="512"/>
      <c r="HT23" s="512"/>
      <c r="HU23" s="512"/>
      <c r="HV23" s="512"/>
      <c r="HW23" s="512"/>
      <c r="HX23" s="512"/>
      <c r="HY23" s="512"/>
      <c r="HZ23" s="512"/>
      <c r="IA23" s="512"/>
      <c r="IB23" s="512"/>
      <c r="IC23" s="512"/>
      <c r="ID23" s="512"/>
      <c r="IE23" s="512"/>
      <c r="IF23" s="512"/>
      <c r="IG23" s="512"/>
      <c r="IH23" s="512"/>
      <c r="II23" s="512"/>
      <c r="IJ23" s="512"/>
      <c r="IK23" s="512"/>
      <c r="IL23" s="512"/>
      <c r="IM23" s="512"/>
      <c r="IN23" s="512"/>
      <c r="IO23" s="512"/>
      <c r="IP23" s="512"/>
      <c r="IQ23" s="512"/>
      <c r="IR23" s="512"/>
      <c r="IS23" s="512"/>
      <c r="IT23" s="512"/>
      <c r="IU23" s="512"/>
      <c r="IV23" s="512"/>
      <c r="IW23" s="512"/>
      <c r="IX23" s="512"/>
      <c r="IY23" s="512"/>
      <c r="IZ23" s="512"/>
      <c r="JA23" s="512"/>
      <c r="JB23" s="512"/>
      <c r="JC23" s="512"/>
      <c r="JD23" s="512"/>
      <c r="JE23" s="512"/>
      <c r="JF23" s="512"/>
      <c r="JG23" s="512"/>
      <c r="JH23" s="512"/>
      <c r="JI23" s="512"/>
      <c r="JJ23" s="512"/>
      <c r="JK23" s="512"/>
      <c r="JL23" s="512"/>
      <c r="JM23" s="512"/>
      <c r="JN23" s="512"/>
      <c r="JO23" s="512"/>
      <c r="JP23" s="512"/>
      <c r="JQ23" s="512"/>
      <c r="JR23" s="512"/>
      <c r="JS23" s="512"/>
      <c r="JT23" s="512"/>
      <c r="JU23" s="512"/>
      <c r="JV23" s="512"/>
      <c r="JW23" s="512"/>
      <c r="JX23" s="512"/>
      <c r="JY23" s="512"/>
      <c r="JZ23" s="512"/>
      <c r="KA23" s="512"/>
      <c r="KB23" s="512"/>
      <c r="KC23" s="512"/>
      <c r="KD23" s="512"/>
      <c r="KE23" s="512"/>
      <c r="KF23" s="512"/>
      <c r="KG23" s="512"/>
      <c r="KH23" s="512"/>
      <c r="KI23" s="512"/>
      <c r="KJ23" s="512"/>
      <c r="KK23" s="512"/>
      <c r="KL23" s="512"/>
      <c r="KM23" s="512"/>
      <c r="KN23" s="512"/>
      <c r="KO23" s="512"/>
      <c r="KP23" s="512"/>
      <c r="KQ23" s="512"/>
      <c r="KR23" s="512"/>
      <c r="KS23" s="512"/>
      <c r="KT23" s="512"/>
      <c r="KU23" s="512"/>
      <c r="KV23" s="512"/>
      <c r="KW23" s="512"/>
      <c r="KX23" s="512"/>
      <c r="KY23" s="512"/>
      <c r="KZ23" s="512"/>
      <c r="LA23" s="512"/>
      <c r="LB23" s="512"/>
      <c r="LC23" s="512"/>
      <c r="LD23" s="512"/>
      <c r="LE23" s="512"/>
      <c r="LF23" s="512"/>
      <c r="LG23" s="512"/>
      <c r="LH23" s="512"/>
      <c r="LI23" s="512"/>
      <c r="LJ23" s="512"/>
      <c r="LK23" s="512"/>
      <c r="LL23" s="512"/>
      <c r="LM23" s="512"/>
      <c r="LN23" s="512"/>
      <c r="LO23" s="512"/>
      <c r="LP23" s="512"/>
      <c r="LQ23" s="512"/>
      <c r="LR23" s="512"/>
      <c r="LS23" s="512"/>
      <c r="LT23" s="512"/>
      <c r="LU23" s="512"/>
      <c r="LV23" s="512"/>
      <c r="LW23" s="512"/>
      <c r="LX23" s="512"/>
      <c r="LY23" s="512"/>
      <c r="LZ23" s="512"/>
      <c r="MA23" s="512"/>
      <c r="MB23" s="512"/>
      <c r="MC23" s="512"/>
      <c r="MD23" s="512"/>
      <c r="ME23" s="512"/>
      <c r="MF23" s="512"/>
      <c r="MG23" s="512"/>
      <c r="MH23" s="512"/>
      <c r="MI23" s="512"/>
      <c r="MJ23" s="512"/>
      <c r="MK23" s="512"/>
      <c r="ML23" s="512"/>
      <c r="MM23" s="512"/>
      <c r="MN23" s="512"/>
      <c r="MO23" s="512"/>
      <c r="MP23" s="512"/>
      <c r="MQ23" s="512"/>
      <c r="MR23" s="512"/>
      <c r="MS23" s="512"/>
      <c r="MT23" s="512"/>
      <c r="MU23" s="512"/>
      <c r="MV23" s="512"/>
      <c r="MW23" s="512"/>
      <c r="MX23" s="512"/>
      <c r="MY23" s="512"/>
      <c r="MZ23" s="512"/>
      <c r="NA23" s="512"/>
      <c r="NB23" s="512"/>
      <c r="NC23" s="512"/>
      <c r="ND23" s="512"/>
      <c r="NE23" s="512"/>
      <c r="NF23" s="512"/>
      <c r="NG23" s="512"/>
      <c r="NH23" s="512"/>
      <c r="NI23" s="512"/>
      <c r="NJ23" s="512"/>
      <c r="NK23" s="512"/>
      <c r="NL23" s="512"/>
      <c r="NM23" s="512"/>
      <c r="NN23" s="512"/>
      <c r="NO23" s="512"/>
      <c r="NP23" s="512"/>
      <c r="NQ23" s="512"/>
      <c r="NR23" s="512"/>
      <c r="NS23" s="512"/>
      <c r="NT23" s="512"/>
      <c r="NU23" s="512"/>
      <c r="NV23" s="512"/>
      <c r="NW23" s="512"/>
      <c r="NX23" s="512"/>
      <c r="NY23" s="512"/>
      <c r="NZ23" s="512"/>
      <c r="OA23" s="512"/>
      <c r="OB23" s="512"/>
      <c r="OC23" s="512"/>
      <c r="OD23" s="512"/>
      <c r="OE23" s="512"/>
      <c r="OF23" s="512"/>
      <c r="OG23" s="512"/>
      <c r="OH23" s="512"/>
      <c r="OI23" s="512"/>
      <c r="OJ23" s="512"/>
      <c r="OK23" s="512"/>
      <c r="OL23" s="512"/>
      <c r="OM23" s="512"/>
      <c r="ON23" s="512"/>
      <c r="OO23" s="512"/>
      <c r="OP23" s="512"/>
      <c r="OQ23" s="512"/>
      <c r="OR23" s="512"/>
      <c r="OS23" s="512"/>
      <c r="OT23" s="512"/>
      <c r="OU23" s="512"/>
      <c r="OV23" s="512"/>
      <c r="OW23" s="512"/>
      <c r="OX23" s="512"/>
      <c r="OY23" s="512"/>
      <c r="OZ23" s="512"/>
      <c r="PA23" s="512"/>
      <c r="PB23" s="512"/>
      <c r="PC23" s="512"/>
      <c r="PD23" s="512"/>
      <c r="PE23" s="512"/>
      <c r="PF23" s="512"/>
      <c r="PG23" s="512"/>
      <c r="PH23" s="512"/>
      <c r="PI23" s="512"/>
      <c r="PJ23" s="512"/>
      <c r="PK23" s="512"/>
      <c r="PL23" s="512"/>
      <c r="PM23" s="512"/>
      <c r="PN23" s="512"/>
      <c r="PO23" s="512"/>
      <c r="PP23" s="512"/>
      <c r="PQ23" s="512"/>
      <c r="PR23" s="512"/>
      <c r="PS23" s="512"/>
      <c r="PT23" s="512"/>
      <c r="PU23" s="512"/>
      <c r="PV23" s="512"/>
      <c r="PW23" s="512"/>
      <c r="PX23" s="512"/>
      <c r="PY23" s="512"/>
      <c r="PZ23" s="512"/>
      <c r="QA23" s="512"/>
      <c r="QB23" s="512"/>
      <c r="QC23" s="512"/>
      <c r="QD23" s="512"/>
      <c r="QE23" s="512"/>
      <c r="QF23" s="512"/>
      <c r="QG23" s="512"/>
      <c r="QH23" s="512"/>
      <c r="QI23" s="512"/>
      <c r="QJ23" s="512"/>
      <c r="QK23" s="512"/>
      <c r="QL23" s="512"/>
      <c r="QM23" s="512"/>
      <c r="QN23" s="512"/>
      <c r="QO23" s="512"/>
      <c r="QP23" s="512"/>
      <c r="QQ23" s="512"/>
      <c r="QR23" s="512"/>
      <c r="QS23" s="512"/>
      <c r="QT23" s="512"/>
      <c r="QU23" s="512"/>
      <c r="QV23" s="512"/>
      <c r="QW23" s="512"/>
      <c r="QX23" s="512"/>
      <c r="QY23" s="512"/>
      <c r="QZ23" s="512"/>
      <c r="RA23" s="512"/>
      <c r="RB23" s="512"/>
      <c r="RC23" s="512"/>
      <c r="RD23" s="512"/>
      <c r="RE23" s="512"/>
      <c r="RF23" s="512"/>
      <c r="RG23" s="512"/>
      <c r="RH23" s="512"/>
      <c r="RI23" s="512"/>
      <c r="RJ23" s="512"/>
      <c r="RK23" s="512"/>
      <c r="RL23" s="512"/>
      <c r="RM23" s="512"/>
      <c r="RN23" s="512"/>
      <c r="RO23" s="512"/>
      <c r="RP23" s="512"/>
      <c r="RQ23" s="512"/>
      <c r="RR23" s="512"/>
      <c r="RS23" s="512"/>
      <c r="RT23" s="512"/>
      <c r="RU23" s="512"/>
      <c r="RV23" s="512"/>
      <c r="RW23" s="512"/>
      <c r="RX23" s="512"/>
      <c r="RY23" s="512"/>
      <c r="RZ23" s="512"/>
      <c r="SA23" s="512"/>
      <c r="SB23" s="512"/>
      <c r="SC23" s="512"/>
      <c r="SD23" s="512"/>
      <c r="SE23" s="512"/>
      <c r="SF23" s="512"/>
      <c r="SG23" s="512"/>
      <c r="SH23" s="512"/>
      <c r="SI23" s="512"/>
      <c r="SJ23" s="512"/>
      <c r="SK23" s="512"/>
      <c r="SL23" s="512"/>
      <c r="SM23" s="512"/>
      <c r="SN23" s="512"/>
      <c r="SO23" s="512"/>
      <c r="SP23" s="512"/>
      <c r="SQ23" s="512"/>
      <c r="SR23" s="512"/>
      <c r="SS23" s="512"/>
      <c r="ST23" s="512"/>
      <c r="SU23" s="512"/>
      <c r="SV23" s="512"/>
      <c r="SW23" s="512"/>
      <c r="SX23" s="512"/>
      <c r="SY23" s="512"/>
      <c r="SZ23" s="512"/>
      <c r="TA23" s="512"/>
      <c r="TB23" s="512"/>
      <c r="TC23" s="512"/>
      <c r="TD23" s="512"/>
      <c r="TE23" s="512"/>
      <c r="TF23" s="512"/>
      <c r="TG23" s="512"/>
      <c r="TH23" s="512"/>
      <c r="TI23" s="512"/>
      <c r="TJ23" s="512"/>
      <c r="TK23" s="512"/>
      <c r="TL23" s="512"/>
      <c r="TM23" s="512"/>
      <c r="TN23" s="512"/>
      <c r="TO23" s="512"/>
      <c r="TP23" s="512"/>
      <c r="TQ23" s="512"/>
      <c r="TR23" s="512"/>
      <c r="TS23" s="512"/>
      <c r="TT23" s="512"/>
      <c r="TU23" s="512"/>
      <c r="TV23" s="512"/>
      <c r="TW23" s="512"/>
      <c r="TX23" s="512"/>
      <c r="TY23" s="512"/>
      <c r="TZ23" s="512"/>
      <c r="UA23" s="512"/>
      <c r="UB23" s="512"/>
      <c r="UC23" s="512"/>
      <c r="UD23" s="512"/>
      <c r="UE23" s="512"/>
      <c r="UF23" s="512"/>
      <c r="UG23" s="512"/>
      <c r="UH23" s="512"/>
      <c r="UI23" s="512"/>
      <c r="UJ23" s="512"/>
      <c r="UK23" s="512"/>
      <c r="UL23" s="512"/>
      <c r="UM23" s="512"/>
      <c r="UN23" s="512"/>
      <c r="UO23" s="512"/>
      <c r="UP23" s="512"/>
      <c r="UQ23" s="512"/>
      <c r="UR23" s="512"/>
      <c r="US23" s="512"/>
      <c r="UT23" s="512"/>
      <c r="UU23" s="512"/>
      <c r="UV23" s="512"/>
      <c r="UW23" s="512"/>
      <c r="UX23" s="512"/>
      <c r="UY23" s="512"/>
      <c r="UZ23" s="512"/>
      <c r="VA23" s="512"/>
      <c r="VB23" s="512"/>
      <c r="VC23" s="512"/>
      <c r="VD23" s="512"/>
      <c r="VE23" s="512"/>
      <c r="VF23" s="512"/>
      <c r="VG23" s="512"/>
      <c r="VH23" s="512"/>
      <c r="VI23" s="512"/>
      <c r="VJ23" s="512"/>
      <c r="VK23" s="512"/>
      <c r="VL23" s="512"/>
      <c r="VM23" s="512"/>
      <c r="VN23" s="512"/>
      <c r="VO23" s="512"/>
      <c r="VP23" s="512"/>
      <c r="VQ23" s="512"/>
      <c r="VR23" s="512"/>
      <c r="VS23" s="512"/>
      <c r="VT23" s="512"/>
      <c r="VU23" s="512"/>
      <c r="VV23" s="512"/>
      <c r="VW23" s="512"/>
      <c r="VX23" s="512"/>
      <c r="VY23" s="512"/>
      <c r="VZ23" s="512"/>
      <c r="WA23" s="512"/>
      <c r="WB23" s="512"/>
      <c r="WC23" s="512"/>
      <c r="WD23" s="512"/>
      <c r="WE23" s="512"/>
      <c r="WF23" s="512"/>
      <c r="WG23" s="512"/>
      <c r="WH23" s="512"/>
      <c r="WI23" s="512"/>
      <c r="WJ23" s="512"/>
      <c r="WK23" s="512"/>
      <c r="WL23" s="512"/>
      <c r="WM23" s="512"/>
      <c r="WN23" s="512"/>
      <c r="WO23" s="512"/>
      <c r="WP23" s="512"/>
      <c r="WQ23" s="512"/>
      <c r="WR23" s="512"/>
      <c r="WS23" s="512"/>
      <c r="WT23" s="512"/>
      <c r="WU23" s="512"/>
      <c r="WV23" s="512"/>
      <c r="WW23" s="512"/>
      <c r="WX23" s="512"/>
      <c r="WY23" s="512"/>
      <c r="WZ23" s="512"/>
      <c r="XA23" s="512"/>
      <c r="XB23" s="512"/>
      <c r="XC23" s="512"/>
      <c r="XD23" s="512"/>
      <c r="XE23" s="512"/>
      <c r="XF23" s="512"/>
      <c r="XG23" s="512"/>
      <c r="XH23" s="512"/>
      <c r="XI23" s="512"/>
      <c r="XJ23" s="512"/>
      <c r="XK23" s="512"/>
      <c r="XL23" s="512"/>
      <c r="XM23" s="512"/>
      <c r="XN23" s="512"/>
      <c r="XO23" s="512"/>
      <c r="XP23" s="512"/>
      <c r="XQ23" s="512"/>
      <c r="XR23" s="512"/>
      <c r="XS23" s="512"/>
      <c r="XT23" s="512"/>
      <c r="XU23" s="512"/>
      <c r="XV23" s="512"/>
      <c r="XW23" s="512"/>
      <c r="XX23" s="512"/>
      <c r="XY23" s="512"/>
      <c r="XZ23" s="512"/>
      <c r="YA23" s="512"/>
      <c r="YB23" s="512"/>
      <c r="YC23" s="512"/>
      <c r="YD23" s="512"/>
      <c r="YE23" s="512"/>
      <c r="YF23" s="512"/>
      <c r="YG23" s="512"/>
      <c r="YH23" s="512"/>
      <c r="YI23" s="512"/>
      <c r="YJ23" s="512"/>
      <c r="YK23" s="512"/>
      <c r="YL23" s="512"/>
      <c r="YM23" s="512"/>
      <c r="YN23" s="512"/>
      <c r="YO23" s="512"/>
      <c r="YP23" s="512"/>
      <c r="YQ23" s="512"/>
      <c r="YR23" s="512"/>
      <c r="YS23" s="512"/>
      <c r="YT23" s="512"/>
      <c r="YU23" s="512"/>
      <c r="YV23" s="512"/>
      <c r="YW23" s="512"/>
      <c r="YX23" s="512"/>
      <c r="YY23" s="512"/>
      <c r="YZ23" s="512"/>
      <c r="ZA23" s="512"/>
      <c r="ZB23" s="512"/>
      <c r="ZC23" s="512"/>
      <c r="ZD23" s="512"/>
      <c r="ZE23" s="512"/>
      <c r="ZF23" s="512"/>
      <c r="ZG23" s="512"/>
      <c r="ZH23" s="512"/>
      <c r="ZI23" s="512"/>
      <c r="ZJ23" s="512"/>
      <c r="ZK23" s="512"/>
      <c r="ZL23" s="512"/>
      <c r="ZM23" s="512"/>
      <c r="ZN23" s="512"/>
      <c r="ZO23" s="512"/>
      <c r="ZP23" s="512"/>
      <c r="ZQ23" s="512"/>
      <c r="ZR23" s="512"/>
      <c r="ZS23" s="512"/>
      <c r="ZT23" s="512"/>
      <c r="ZU23" s="512"/>
      <c r="ZV23" s="512"/>
      <c r="ZW23" s="512"/>
      <c r="ZX23" s="512"/>
      <c r="ZY23" s="512"/>
      <c r="ZZ23" s="512"/>
      <c r="AAA23" s="512"/>
      <c r="AAB23" s="512"/>
      <c r="AAC23" s="512"/>
      <c r="AAD23" s="512"/>
      <c r="AAE23" s="512"/>
      <c r="AAF23" s="512"/>
      <c r="AAG23" s="512"/>
      <c r="AAH23" s="512"/>
      <c r="AAI23" s="512"/>
      <c r="AAJ23" s="512"/>
      <c r="AAK23" s="512"/>
      <c r="AAL23" s="512"/>
      <c r="AAM23" s="512"/>
      <c r="AAN23" s="512"/>
      <c r="AAO23" s="512"/>
      <c r="AAP23" s="512"/>
      <c r="AAQ23" s="512"/>
      <c r="AAR23" s="512"/>
      <c r="AAS23" s="512"/>
      <c r="AAT23" s="512"/>
      <c r="AAU23" s="512"/>
      <c r="AAV23" s="512"/>
      <c r="AAW23" s="512"/>
      <c r="AAX23" s="512"/>
      <c r="AAY23" s="512"/>
      <c r="AAZ23" s="512"/>
      <c r="ABA23" s="512"/>
      <c r="ABB23" s="512"/>
      <c r="ABC23" s="512"/>
      <c r="ABD23" s="512"/>
      <c r="ABE23" s="512"/>
      <c r="ABF23" s="512"/>
      <c r="ABG23" s="512"/>
      <c r="ABH23" s="512"/>
      <c r="ABI23" s="512"/>
      <c r="ABJ23" s="512"/>
      <c r="ABK23" s="512"/>
      <c r="ABL23" s="512"/>
      <c r="ABM23" s="512"/>
      <c r="ABN23" s="512"/>
      <c r="ABO23" s="512"/>
      <c r="ABP23" s="512"/>
      <c r="ABQ23" s="512"/>
      <c r="ABR23" s="512"/>
      <c r="ABS23" s="512"/>
      <c r="ABT23" s="512"/>
      <c r="ABU23" s="512"/>
      <c r="ABV23" s="512"/>
      <c r="ABW23" s="512"/>
      <c r="ABX23" s="512"/>
      <c r="ABY23" s="512"/>
      <c r="ABZ23" s="512"/>
      <c r="ACA23" s="512"/>
      <c r="ACB23" s="512"/>
      <c r="ACC23" s="512"/>
      <c r="ACD23" s="512"/>
      <c r="ACE23" s="512"/>
      <c r="ACF23" s="512"/>
      <c r="ACG23" s="512"/>
      <c r="ACH23" s="512"/>
      <c r="ACI23" s="512"/>
      <c r="ACJ23" s="512"/>
      <c r="ACK23" s="512"/>
      <c r="ACL23" s="512"/>
      <c r="ACM23" s="512"/>
      <c r="ACN23" s="512"/>
      <c r="ACO23" s="512"/>
      <c r="ACP23" s="512"/>
      <c r="ACQ23" s="512"/>
      <c r="ACR23" s="512"/>
      <c r="ACS23" s="512"/>
      <c r="ACT23" s="512"/>
      <c r="ACU23" s="512"/>
      <c r="ACV23" s="512"/>
      <c r="ACW23" s="512"/>
      <c r="ACX23" s="512"/>
      <c r="ACY23" s="512"/>
      <c r="ACZ23" s="512"/>
      <c r="ADA23" s="512"/>
      <c r="ADB23" s="512"/>
      <c r="ADC23" s="512"/>
      <c r="ADD23" s="512"/>
      <c r="ADE23" s="512"/>
      <c r="ADF23" s="512"/>
      <c r="ADG23" s="512"/>
      <c r="ADH23" s="512"/>
      <c r="ADI23" s="512"/>
      <c r="ADJ23" s="512"/>
      <c r="ADK23" s="512"/>
      <c r="ADL23" s="512"/>
      <c r="ADM23" s="512"/>
      <c r="ADN23" s="512"/>
      <c r="ADO23" s="512"/>
      <c r="ADP23" s="512"/>
      <c r="ADQ23" s="512"/>
      <c r="ADR23" s="512"/>
      <c r="ADS23" s="512"/>
      <c r="ADT23" s="512"/>
      <c r="ADU23" s="512"/>
      <c r="ADV23" s="512"/>
      <c r="ADW23" s="512"/>
      <c r="ADX23" s="512"/>
      <c r="ADY23" s="512"/>
      <c r="ADZ23" s="512"/>
      <c r="AEA23" s="512"/>
      <c r="AEB23" s="512"/>
      <c r="AEC23" s="512"/>
      <c r="AED23" s="512"/>
      <c r="AEE23" s="512"/>
      <c r="AEF23" s="512"/>
      <c r="AEG23" s="512"/>
      <c r="AEH23" s="512"/>
      <c r="AEI23" s="512"/>
      <c r="AEJ23" s="512"/>
      <c r="AEK23" s="512"/>
      <c r="AEL23" s="512"/>
      <c r="AEM23" s="512"/>
      <c r="AEN23" s="512"/>
      <c r="AEO23" s="512"/>
      <c r="AEP23" s="512"/>
      <c r="AEQ23" s="512"/>
      <c r="AER23" s="512"/>
      <c r="AES23" s="512"/>
      <c r="AET23" s="512"/>
      <c r="AEU23" s="512"/>
      <c r="AEV23" s="512"/>
      <c r="AEW23" s="512"/>
      <c r="AEX23" s="512"/>
      <c r="AEY23" s="512"/>
      <c r="AEZ23" s="512"/>
      <c r="AFA23" s="512"/>
      <c r="AFB23" s="512"/>
      <c r="AFC23" s="512"/>
      <c r="AFD23" s="512"/>
      <c r="AFE23" s="512"/>
      <c r="AFF23" s="512"/>
      <c r="AFG23" s="512"/>
      <c r="AFH23" s="512"/>
      <c r="AFI23" s="512"/>
      <c r="AFJ23" s="512"/>
      <c r="AFK23" s="512"/>
      <c r="AFL23" s="512"/>
      <c r="AFM23" s="512"/>
      <c r="AFN23" s="512"/>
      <c r="AFO23" s="512"/>
      <c r="AFP23" s="512"/>
      <c r="AFQ23" s="512"/>
      <c r="AFR23" s="512"/>
      <c r="AFS23" s="512"/>
      <c r="AFT23" s="512"/>
      <c r="AFU23" s="512"/>
      <c r="AFV23" s="512"/>
      <c r="AFW23" s="512"/>
      <c r="AFX23" s="512"/>
      <c r="AFY23" s="512"/>
      <c r="AFZ23" s="512"/>
      <c r="AGA23" s="512"/>
      <c r="AGB23" s="512"/>
      <c r="AGC23" s="512"/>
      <c r="AGD23" s="512"/>
      <c r="AGE23" s="512"/>
      <c r="AGF23" s="512"/>
      <c r="AGG23" s="512"/>
      <c r="AGH23" s="512"/>
      <c r="AGI23" s="512"/>
      <c r="AGJ23" s="512"/>
      <c r="AGK23" s="512"/>
      <c r="AGL23" s="512"/>
      <c r="AGM23" s="512"/>
      <c r="AGN23" s="512"/>
      <c r="AGO23" s="512"/>
      <c r="AGP23" s="512"/>
      <c r="AGQ23" s="512"/>
      <c r="AGR23" s="512"/>
      <c r="AGS23" s="512"/>
      <c r="AGT23" s="512"/>
      <c r="AGU23" s="512"/>
      <c r="AGV23" s="512"/>
      <c r="AGW23" s="512"/>
      <c r="AGX23" s="512"/>
      <c r="AGY23" s="512"/>
      <c r="AGZ23" s="512"/>
      <c r="AHA23" s="512"/>
      <c r="AHB23" s="512"/>
      <c r="AHC23" s="512"/>
      <c r="AHD23" s="512"/>
      <c r="AHE23" s="512"/>
      <c r="AHF23" s="512"/>
      <c r="AHG23" s="512"/>
      <c r="AHH23" s="512"/>
      <c r="AHI23" s="512"/>
      <c r="AHJ23" s="512"/>
      <c r="AHK23" s="512"/>
      <c r="AHL23" s="512"/>
      <c r="AHM23" s="512"/>
      <c r="AHN23" s="512"/>
      <c r="AHO23" s="512"/>
      <c r="AHP23" s="512"/>
      <c r="AHQ23" s="512"/>
      <c r="AHR23" s="512"/>
      <c r="AHS23" s="512"/>
      <c r="AHT23" s="512"/>
      <c r="AHU23" s="512"/>
      <c r="AHV23" s="512"/>
      <c r="AHW23" s="512"/>
      <c r="AHX23" s="512"/>
      <c r="AHY23" s="512"/>
      <c r="AHZ23" s="512"/>
      <c r="AIA23" s="512"/>
      <c r="AIB23" s="512"/>
      <c r="AIC23" s="512"/>
      <c r="AID23" s="512"/>
      <c r="AIE23" s="512"/>
      <c r="AIF23" s="512"/>
      <c r="AIG23" s="512"/>
      <c r="AIH23" s="512"/>
      <c r="AII23" s="512"/>
      <c r="AIJ23" s="512"/>
      <c r="AIK23" s="512"/>
      <c r="AIL23" s="512"/>
      <c r="AIM23" s="512"/>
      <c r="AIN23" s="512"/>
      <c r="AIO23" s="512"/>
      <c r="AIP23" s="512"/>
      <c r="AIQ23" s="512"/>
      <c r="AIR23" s="512"/>
      <c r="AIS23" s="512"/>
      <c r="AIT23" s="512"/>
      <c r="AIU23" s="512"/>
      <c r="AIV23" s="512"/>
      <c r="AIW23" s="512"/>
      <c r="AIX23" s="512"/>
      <c r="AIY23" s="512"/>
      <c r="AIZ23" s="512"/>
      <c r="AJA23" s="512"/>
      <c r="AJB23" s="512"/>
      <c r="AJC23" s="512"/>
      <c r="AJD23" s="512"/>
      <c r="AJE23" s="512"/>
      <c r="AJF23" s="512"/>
      <c r="AJG23" s="512"/>
      <c r="AJH23" s="512"/>
      <c r="AJI23" s="512"/>
      <c r="AJJ23" s="512"/>
      <c r="AJK23" s="512"/>
      <c r="AJL23" s="512"/>
      <c r="AJM23" s="512"/>
      <c r="AJN23" s="512"/>
      <c r="AJO23" s="512"/>
      <c r="AJP23" s="512"/>
      <c r="AJQ23" s="512"/>
      <c r="AJR23" s="512"/>
      <c r="AJS23" s="512"/>
      <c r="AJT23" s="512"/>
      <c r="AJU23" s="512"/>
      <c r="AJV23" s="512"/>
      <c r="AJW23" s="512"/>
      <c r="AJX23" s="512"/>
      <c r="AJY23" s="512"/>
      <c r="AJZ23" s="512"/>
      <c r="AKA23" s="512"/>
      <c r="AKB23" s="512"/>
      <c r="AKC23" s="512"/>
      <c r="AKD23" s="512"/>
      <c r="AKE23" s="512"/>
      <c r="AKF23" s="512"/>
      <c r="AKG23" s="512"/>
      <c r="AKH23" s="512"/>
      <c r="AKI23" s="512"/>
      <c r="AKJ23" s="512"/>
      <c r="AKK23" s="512"/>
      <c r="AKL23" s="512"/>
      <c r="AKM23" s="512"/>
      <c r="AKN23" s="512"/>
      <c r="AKO23" s="512"/>
      <c r="AKP23" s="512"/>
      <c r="AKQ23" s="512"/>
      <c r="AKR23" s="512"/>
      <c r="AKS23" s="512"/>
      <c r="AKT23" s="512"/>
      <c r="AKU23" s="512"/>
      <c r="AKV23" s="512"/>
      <c r="AKW23" s="512"/>
      <c r="AKX23" s="512"/>
      <c r="AKY23" s="512"/>
      <c r="AKZ23" s="512"/>
      <c r="ALA23" s="512"/>
      <c r="ALB23" s="512"/>
      <c r="ALC23" s="512"/>
      <c r="ALD23" s="512"/>
      <c r="ALE23" s="512"/>
      <c r="ALF23" s="512"/>
      <c r="ALG23" s="512"/>
      <c r="ALH23" s="512"/>
      <c r="ALI23" s="512"/>
      <c r="ALJ23" s="512"/>
      <c r="ALK23" s="512"/>
      <c r="ALL23" s="512"/>
      <c r="ALM23" s="512"/>
      <c r="ALN23" s="512"/>
      <c r="ALO23" s="512"/>
      <c r="ALP23" s="512"/>
      <c r="ALQ23" s="512"/>
      <c r="ALR23" s="512"/>
      <c r="ALS23" s="512"/>
      <c r="ALT23" s="512"/>
      <c r="ALU23" s="512"/>
      <c r="ALV23" s="512"/>
      <c r="ALW23" s="512"/>
      <c r="ALX23" s="512"/>
      <c r="ALY23" s="512"/>
      <c r="ALZ23" s="512"/>
      <c r="AMA23" s="512"/>
      <c r="AMB23" s="512"/>
      <c r="AMC23" s="512"/>
      <c r="AMD23" s="512"/>
      <c r="AME23" s="512"/>
      <c r="AMF23" s="512"/>
      <c r="AMG23" s="512"/>
      <c r="AMH23" s="512"/>
      <c r="AMI23" s="512"/>
      <c r="AMJ23" s="512"/>
      <c r="AMK23" s="512"/>
      <c r="AML23" s="512"/>
      <c r="AMM23" s="512"/>
      <c r="AMN23" s="512"/>
      <c r="AMO23" s="512"/>
    </row>
    <row r="24" spans="1:1029" x14ac:dyDescent="0.25">
      <c r="A24" s="514">
        <v>44152</v>
      </c>
      <c r="B24" s="515" t="s">
        <v>306</v>
      </c>
      <c r="C24" s="516" t="s">
        <v>294</v>
      </c>
      <c r="D24" s="517">
        <v>300606</v>
      </c>
      <c r="E24" s="547">
        <v>17</v>
      </c>
      <c r="F24" s="476"/>
      <c r="G24" s="476"/>
      <c r="H24" s="476"/>
      <c r="I24" s="136">
        <v>44223</v>
      </c>
      <c r="J24" s="237"/>
      <c r="K24" s="238"/>
      <c r="L24" s="239"/>
      <c r="M24" s="239"/>
      <c r="N24" s="124"/>
      <c r="O24" s="240">
        <v>17</v>
      </c>
      <c r="P24" s="241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>
        <v>17</v>
      </c>
      <c r="AC24" s="593"/>
      <c r="AD24" s="244"/>
      <c r="AE24" s="175"/>
      <c r="AF24" s="198"/>
    </row>
    <row r="25" spans="1:1029" s="513" customFormat="1" x14ac:dyDescent="0.25">
      <c r="A25" s="514">
        <v>44152</v>
      </c>
      <c r="B25" s="515" t="s">
        <v>266</v>
      </c>
      <c r="C25" s="516" t="s">
        <v>295</v>
      </c>
      <c r="D25" s="517" t="s">
        <v>296</v>
      </c>
      <c r="E25" s="547">
        <v>11.99</v>
      </c>
      <c r="F25" s="476"/>
      <c r="G25" s="476"/>
      <c r="H25" s="476"/>
      <c r="I25" s="136">
        <v>44158</v>
      </c>
      <c r="J25" s="237"/>
      <c r="K25" s="238"/>
      <c r="L25" s="239"/>
      <c r="M25" s="239"/>
      <c r="N25" s="124"/>
      <c r="O25" s="240">
        <v>11.99</v>
      </c>
      <c r="P25" s="241"/>
      <c r="Q25" s="239">
        <v>11.99</v>
      </c>
      <c r="R25" s="239"/>
      <c r="S25" s="239"/>
      <c r="T25" s="239"/>
      <c r="U25" s="239"/>
      <c r="V25" s="239"/>
      <c r="W25" s="239"/>
      <c r="X25" s="239"/>
      <c r="Y25" s="239"/>
      <c r="Z25" s="239"/>
      <c r="AA25" s="239"/>
      <c r="AB25" s="239"/>
      <c r="AC25" s="593"/>
      <c r="AD25" s="242"/>
      <c r="AE25" s="512"/>
      <c r="AF25" s="198"/>
      <c r="AG25" s="512"/>
      <c r="AH25" s="512"/>
      <c r="AI25" s="512"/>
      <c r="AJ25" s="512"/>
      <c r="AK25" s="512"/>
      <c r="AL25" s="512"/>
      <c r="AM25" s="512"/>
      <c r="AN25" s="512"/>
      <c r="AO25" s="512"/>
      <c r="AP25" s="512"/>
      <c r="AQ25" s="512"/>
      <c r="AR25" s="512"/>
      <c r="AS25" s="512"/>
      <c r="AT25" s="512"/>
      <c r="AU25" s="512"/>
      <c r="AV25" s="512"/>
      <c r="AW25" s="512"/>
      <c r="AX25" s="512"/>
      <c r="AY25" s="512"/>
      <c r="AZ25" s="512"/>
      <c r="BA25" s="512"/>
      <c r="BB25" s="512"/>
      <c r="BC25" s="512"/>
      <c r="BD25" s="512"/>
      <c r="BE25" s="512"/>
      <c r="BF25" s="512"/>
      <c r="BG25" s="512"/>
      <c r="BH25" s="512"/>
      <c r="BI25" s="512"/>
      <c r="BJ25" s="512"/>
      <c r="BK25" s="512"/>
      <c r="BL25" s="512"/>
      <c r="BM25" s="512"/>
      <c r="BN25" s="512"/>
      <c r="BO25" s="512"/>
      <c r="BP25" s="512"/>
      <c r="BQ25" s="512"/>
      <c r="BR25" s="512"/>
      <c r="BS25" s="512"/>
      <c r="BT25" s="512"/>
      <c r="BU25" s="512"/>
      <c r="BV25" s="512"/>
      <c r="BW25" s="512"/>
      <c r="BX25" s="512"/>
      <c r="BY25" s="512"/>
      <c r="BZ25" s="512"/>
      <c r="CA25" s="512"/>
      <c r="CB25" s="512"/>
      <c r="CC25" s="512"/>
      <c r="CD25" s="512"/>
      <c r="CE25" s="512"/>
      <c r="CF25" s="512"/>
      <c r="CG25" s="512"/>
      <c r="CH25" s="512"/>
      <c r="CI25" s="512"/>
      <c r="CJ25" s="512"/>
      <c r="CK25" s="512"/>
      <c r="CL25" s="512"/>
      <c r="CM25" s="512"/>
      <c r="CN25" s="512"/>
      <c r="CO25" s="512"/>
      <c r="CP25" s="512"/>
      <c r="CQ25" s="512"/>
      <c r="CR25" s="512"/>
      <c r="CS25" s="512"/>
      <c r="CT25" s="512"/>
      <c r="CU25" s="512"/>
      <c r="CV25" s="512"/>
      <c r="CW25" s="512"/>
      <c r="CX25" s="512"/>
      <c r="CY25" s="512"/>
      <c r="CZ25" s="512"/>
      <c r="DA25" s="512"/>
      <c r="DB25" s="512"/>
      <c r="DC25" s="512"/>
      <c r="DD25" s="512"/>
      <c r="DE25" s="512"/>
      <c r="DF25" s="512"/>
      <c r="DG25" s="512"/>
      <c r="DH25" s="512"/>
      <c r="DI25" s="512"/>
      <c r="DJ25" s="512"/>
      <c r="DK25" s="512"/>
      <c r="DL25" s="512"/>
      <c r="DM25" s="512"/>
      <c r="DN25" s="512"/>
      <c r="DO25" s="512"/>
      <c r="DP25" s="512"/>
      <c r="DQ25" s="512"/>
      <c r="DR25" s="512"/>
      <c r="DS25" s="512"/>
      <c r="DT25" s="512"/>
      <c r="DU25" s="512"/>
      <c r="DV25" s="512"/>
      <c r="DW25" s="512"/>
      <c r="DX25" s="512"/>
      <c r="DY25" s="512"/>
      <c r="DZ25" s="512"/>
      <c r="EA25" s="512"/>
      <c r="EB25" s="512"/>
      <c r="EC25" s="512"/>
      <c r="ED25" s="512"/>
      <c r="EE25" s="512"/>
      <c r="EF25" s="512"/>
      <c r="EG25" s="512"/>
      <c r="EH25" s="512"/>
      <c r="EI25" s="512"/>
      <c r="EJ25" s="512"/>
      <c r="EK25" s="512"/>
      <c r="EL25" s="512"/>
      <c r="EM25" s="512"/>
      <c r="EN25" s="512"/>
      <c r="EO25" s="512"/>
      <c r="EP25" s="512"/>
      <c r="EQ25" s="512"/>
      <c r="ER25" s="512"/>
      <c r="ES25" s="512"/>
      <c r="ET25" s="512"/>
      <c r="EU25" s="512"/>
      <c r="EV25" s="512"/>
      <c r="EW25" s="512"/>
      <c r="EX25" s="512"/>
      <c r="EY25" s="512"/>
      <c r="EZ25" s="512"/>
      <c r="FA25" s="512"/>
      <c r="FB25" s="512"/>
      <c r="FC25" s="512"/>
      <c r="FD25" s="512"/>
      <c r="FE25" s="512"/>
      <c r="FF25" s="512"/>
      <c r="FG25" s="512"/>
      <c r="FH25" s="512"/>
      <c r="FI25" s="512"/>
      <c r="FJ25" s="512"/>
      <c r="FK25" s="512"/>
      <c r="FL25" s="512"/>
      <c r="FM25" s="512"/>
      <c r="FN25" s="512"/>
      <c r="FO25" s="512"/>
      <c r="FP25" s="512"/>
      <c r="FQ25" s="512"/>
      <c r="FR25" s="512"/>
      <c r="FS25" s="512"/>
      <c r="FT25" s="512"/>
      <c r="FU25" s="512"/>
      <c r="FV25" s="512"/>
      <c r="FW25" s="512"/>
      <c r="FX25" s="512"/>
      <c r="FY25" s="512"/>
      <c r="FZ25" s="512"/>
      <c r="GA25" s="512"/>
      <c r="GB25" s="512"/>
      <c r="GC25" s="512"/>
      <c r="GD25" s="512"/>
      <c r="GE25" s="512"/>
      <c r="GF25" s="512"/>
      <c r="GG25" s="512"/>
      <c r="GH25" s="512"/>
      <c r="GI25" s="512"/>
      <c r="GJ25" s="512"/>
      <c r="GK25" s="512"/>
      <c r="GL25" s="512"/>
      <c r="GM25" s="512"/>
      <c r="GN25" s="512"/>
      <c r="GO25" s="512"/>
      <c r="GP25" s="512"/>
      <c r="GQ25" s="512"/>
      <c r="GR25" s="512"/>
      <c r="GS25" s="512"/>
      <c r="GT25" s="512"/>
      <c r="GU25" s="512"/>
      <c r="GV25" s="512"/>
      <c r="GW25" s="512"/>
      <c r="GX25" s="512"/>
      <c r="GY25" s="512"/>
      <c r="GZ25" s="512"/>
      <c r="HA25" s="512"/>
      <c r="HB25" s="512"/>
      <c r="HC25" s="512"/>
      <c r="HD25" s="512"/>
      <c r="HE25" s="512"/>
      <c r="HF25" s="512"/>
      <c r="HG25" s="512"/>
      <c r="HH25" s="512"/>
      <c r="HI25" s="512"/>
      <c r="HJ25" s="512"/>
      <c r="HK25" s="512"/>
      <c r="HL25" s="512"/>
      <c r="HM25" s="512"/>
      <c r="HN25" s="512"/>
      <c r="HO25" s="512"/>
      <c r="HP25" s="512"/>
      <c r="HQ25" s="512"/>
      <c r="HR25" s="512"/>
      <c r="HS25" s="512"/>
      <c r="HT25" s="512"/>
      <c r="HU25" s="512"/>
      <c r="HV25" s="512"/>
      <c r="HW25" s="512"/>
      <c r="HX25" s="512"/>
      <c r="HY25" s="512"/>
      <c r="HZ25" s="512"/>
      <c r="IA25" s="512"/>
      <c r="IB25" s="512"/>
      <c r="IC25" s="512"/>
      <c r="ID25" s="512"/>
      <c r="IE25" s="512"/>
      <c r="IF25" s="512"/>
      <c r="IG25" s="512"/>
      <c r="IH25" s="512"/>
      <c r="II25" s="512"/>
      <c r="IJ25" s="512"/>
      <c r="IK25" s="512"/>
      <c r="IL25" s="512"/>
      <c r="IM25" s="512"/>
      <c r="IN25" s="512"/>
      <c r="IO25" s="512"/>
      <c r="IP25" s="512"/>
      <c r="IQ25" s="512"/>
      <c r="IR25" s="512"/>
      <c r="IS25" s="512"/>
      <c r="IT25" s="512"/>
      <c r="IU25" s="512"/>
      <c r="IV25" s="512"/>
      <c r="IW25" s="512"/>
      <c r="IX25" s="512"/>
      <c r="IY25" s="512"/>
      <c r="IZ25" s="512"/>
      <c r="JA25" s="512"/>
      <c r="JB25" s="512"/>
      <c r="JC25" s="512"/>
      <c r="JD25" s="512"/>
      <c r="JE25" s="512"/>
      <c r="JF25" s="512"/>
      <c r="JG25" s="512"/>
      <c r="JH25" s="512"/>
      <c r="JI25" s="512"/>
      <c r="JJ25" s="512"/>
      <c r="JK25" s="512"/>
      <c r="JL25" s="512"/>
      <c r="JM25" s="512"/>
      <c r="JN25" s="512"/>
      <c r="JO25" s="512"/>
      <c r="JP25" s="512"/>
      <c r="JQ25" s="512"/>
      <c r="JR25" s="512"/>
      <c r="JS25" s="512"/>
      <c r="JT25" s="512"/>
      <c r="JU25" s="512"/>
      <c r="JV25" s="512"/>
      <c r="JW25" s="512"/>
      <c r="JX25" s="512"/>
      <c r="JY25" s="512"/>
      <c r="JZ25" s="512"/>
      <c r="KA25" s="512"/>
      <c r="KB25" s="512"/>
      <c r="KC25" s="512"/>
      <c r="KD25" s="512"/>
      <c r="KE25" s="512"/>
      <c r="KF25" s="512"/>
      <c r="KG25" s="512"/>
      <c r="KH25" s="512"/>
      <c r="KI25" s="512"/>
      <c r="KJ25" s="512"/>
      <c r="KK25" s="512"/>
      <c r="KL25" s="512"/>
      <c r="KM25" s="512"/>
      <c r="KN25" s="512"/>
      <c r="KO25" s="512"/>
      <c r="KP25" s="512"/>
      <c r="KQ25" s="512"/>
      <c r="KR25" s="512"/>
      <c r="KS25" s="512"/>
      <c r="KT25" s="512"/>
      <c r="KU25" s="512"/>
      <c r="KV25" s="512"/>
      <c r="KW25" s="512"/>
      <c r="KX25" s="512"/>
      <c r="KY25" s="512"/>
      <c r="KZ25" s="512"/>
      <c r="LA25" s="512"/>
      <c r="LB25" s="512"/>
      <c r="LC25" s="512"/>
      <c r="LD25" s="512"/>
      <c r="LE25" s="512"/>
      <c r="LF25" s="512"/>
      <c r="LG25" s="512"/>
      <c r="LH25" s="512"/>
      <c r="LI25" s="512"/>
      <c r="LJ25" s="512"/>
      <c r="LK25" s="512"/>
      <c r="LL25" s="512"/>
      <c r="LM25" s="512"/>
      <c r="LN25" s="512"/>
      <c r="LO25" s="512"/>
      <c r="LP25" s="512"/>
      <c r="LQ25" s="512"/>
      <c r="LR25" s="512"/>
      <c r="LS25" s="512"/>
      <c r="LT25" s="512"/>
      <c r="LU25" s="512"/>
      <c r="LV25" s="512"/>
      <c r="LW25" s="512"/>
      <c r="LX25" s="512"/>
      <c r="LY25" s="512"/>
      <c r="LZ25" s="512"/>
      <c r="MA25" s="512"/>
      <c r="MB25" s="512"/>
      <c r="MC25" s="512"/>
      <c r="MD25" s="512"/>
      <c r="ME25" s="512"/>
      <c r="MF25" s="512"/>
      <c r="MG25" s="512"/>
      <c r="MH25" s="512"/>
      <c r="MI25" s="512"/>
      <c r="MJ25" s="512"/>
      <c r="MK25" s="512"/>
      <c r="ML25" s="512"/>
      <c r="MM25" s="512"/>
      <c r="MN25" s="512"/>
      <c r="MO25" s="512"/>
      <c r="MP25" s="512"/>
      <c r="MQ25" s="512"/>
      <c r="MR25" s="512"/>
      <c r="MS25" s="512"/>
      <c r="MT25" s="512"/>
      <c r="MU25" s="512"/>
      <c r="MV25" s="512"/>
      <c r="MW25" s="512"/>
      <c r="MX25" s="512"/>
      <c r="MY25" s="512"/>
      <c r="MZ25" s="512"/>
      <c r="NA25" s="512"/>
      <c r="NB25" s="512"/>
      <c r="NC25" s="512"/>
      <c r="ND25" s="512"/>
      <c r="NE25" s="512"/>
      <c r="NF25" s="512"/>
      <c r="NG25" s="512"/>
      <c r="NH25" s="512"/>
      <c r="NI25" s="512"/>
      <c r="NJ25" s="512"/>
      <c r="NK25" s="512"/>
      <c r="NL25" s="512"/>
      <c r="NM25" s="512"/>
      <c r="NN25" s="512"/>
      <c r="NO25" s="512"/>
      <c r="NP25" s="512"/>
      <c r="NQ25" s="512"/>
      <c r="NR25" s="512"/>
      <c r="NS25" s="512"/>
      <c r="NT25" s="512"/>
      <c r="NU25" s="512"/>
      <c r="NV25" s="512"/>
      <c r="NW25" s="512"/>
      <c r="NX25" s="512"/>
      <c r="NY25" s="512"/>
      <c r="NZ25" s="512"/>
      <c r="OA25" s="512"/>
      <c r="OB25" s="512"/>
      <c r="OC25" s="512"/>
      <c r="OD25" s="512"/>
      <c r="OE25" s="512"/>
      <c r="OF25" s="512"/>
      <c r="OG25" s="512"/>
      <c r="OH25" s="512"/>
      <c r="OI25" s="512"/>
      <c r="OJ25" s="512"/>
      <c r="OK25" s="512"/>
      <c r="OL25" s="512"/>
      <c r="OM25" s="512"/>
      <c r="ON25" s="512"/>
      <c r="OO25" s="512"/>
      <c r="OP25" s="512"/>
      <c r="OQ25" s="512"/>
      <c r="OR25" s="512"/>
      <c r="OS25" s="512"/>
      <c r="OT25" s="512"/>
      <c r="OU25" s="512"/>
      <c r="OV25" s="512"/>
      <c r="OW25" s="512"/>
      <c r="OX25" s="512"/>
      <c r="OY25" s="512"/>
      <c r="OZ25" s="512"/>
      <c r="PA25" s="512"/>
      <c r="PB25" s="512"/>
      <c r="PC25" s="512"/>
      <c r="PD25" s="512"/>
      <c r="PE25" s="512"/>
      <c r="PF25" s="512"/>
      <c r="PG25" s="512"/>
      <c r="PH25" s="512"/>
      <c r="PI25" s="512"/>
      <c r="PJ25" s="512"/>
      <c r="PK25" s="512"/>
      <c r="PL25" s="512"/>
      <c r="PM25" s="512"/>
      <c r="PN25" s="512"/>
      <c r="PO25" s="512"/>
      <c r="PP25" s="512"/>
      <c r="PQ25" s="512"/>
      <c r="PR25" s="512"/>
      <c r="PS25" s="512"/>
      <c r="PT25" s="512"/>
      <c r="PU25" s="512"/>
      <c r="PV25" s="512"/>
      <c r="PW25" s="512"/>
      <c r="PX25" s="512"/>
      <c r="PY25" s="512"/>
      <c r="PZ25" s="512"/>
      <c r="QA25" s="512"/>
      <c r="QB25" s="512"/>
      <c r="QC25" s="512"/>
      <c r="QD25" s="512"/>
      <c r="QE25" s="512"/>
      <c r="QF25" s="512"/>
      <c r="QG25" s="512"/>
      <c r="QH25" s="512"/>
      <c r="QI25" s="512"/>
      <c r="QJ25" s="512"/>
      <c r="QK25" s="512"/>
      <c r="QL25" s="512"/>
      <c r="QM25" s="512"/>
      <c r="QN25" s="512"/>
      <c r="QO25" s="512"/>
      <c r="QP25" s="512"/>
      <c r="QQ25" s="512"/>
      <c r="QR25" s="512"/>
      <c r="QS25" s="512"/>
      <c r="QT25" s="512"/>
      <c r="QU25" s="512"/>
      <c r="QV25" s="512"/>
      <c r="QW25" s="512"/>
      <c r="QX25" s="512"/>
      <c r="QY25" s="512"/>
      <c r="QZ25" s="512"/>
      <c r="RA25" s="512"/>
      <c r="RB25" s="512"/>
      <c r="RC25" s="512"/>
      <c r="RD25" s="512"/>
      <c r="RE25" s="512"/>
      <c r="RF25" s="512"/>
      <c r="RG25" s="512"/>
      <c r="RH25" s="512"/>
      <c r="RI25" s="512"/>
      <c r="RJ25" s="512"/>
      <c r="RK25" s="512"/>
      <c r="RL25" s="512"/>
      <c r="RM25" s="512"/>
      <c r="RN25" s="512"/>
      <c r="RO25" s="512"/>
      <c r="RP25" s="512"/>
      <c r="RQ25" s="512"/>
      <c r="RR25" s="512"/>
      <c r="RS25" s="512"/>
      <c r="RT25" s="512"/>
      <c r="RU25" s="512"/>
      <c r="RV25" s="512"/>
      <c r="RW25" s="512"/>
      <c r="RX25" s="512"/>
      <c r="RY25" s="512"/>
      <c r="RZ25" s="512"/>
      <c r="SA25" s="512"/>
      <c r="SB25" s="512"/>
      <c r="SC25" s="512"/>
      <c r="SD25" s="512"/>
      <c r="SE25" s="512"/>
      <c r="SF25" s="512"/>
      <c r="SG25" s="512"/>
      <c r="SH25" s="512"/>
      <c r="SI25" s="512"/>
      <c r="SJ25" s="512"/>
      <c r="SK25" s="512"/>
      <c r="SL25" s="512"/>
      <c r="SM25" s="512"/>
      <c r="SN25" s="512"/>
      <c r="SO25" s="512"/>
      <c r="SP25" s="512"/>
      <c r="SQ25" s="512"/>
      <c r="SR25" s="512"/>
      <c r="SS25" s="512"/>
      <c r="ST25" s="512"/>
      <c r="SU25" s="512"/>
      <c r="SV25" s="512"/>
      <c r="SW25" s="512"/>
      <c r="SX25" s="512"/>
      <c r="SY25" s="512"/>
      <c r="SZ25" s="512"/>
      <c r="TA25" s="512"/>
      <c r="TB25" s="512"/>
      <c r="TC25" s="512"/>
      <c r="TD25" s="512"/>
      <c r="TE25" s="512"/>
      <c r="TF25" s="512"/>
      <c r="TG25" s="512"/>
      <c r="TH25" s="512"/>
      <c r="TI25" s="512"/>
      <c r="TJ25" s="512"/>
      <c r="TK25" s="512"/>
      <c r="TL25" s="512"/>
      <c r="TM25" s="512"/>
      <c r="TN25" s="512"/>
      <c r="TO25" s="512"/>
      <c r="TP25" s="512"/>
      <c r="TQ25" s="512"/>
      <c r="TR25" s="512"/>
      <c r="TS25" s="512"/>
      <c r="TT25" s="512"/>
      <c r="TU25" s="512"/>
      <c r="TV25" s="512"/>
      <c r="TW25" s="512"/>
      <c r="TX25" s="512"/>
      <c r="TY25" s="512"/>
      <c r="TZ25" s="512"/>
      <c r="UA25" s="512"/>
      <c r="UB25" s="512"/>
      <c r="UC25" s="512"/>
      <c r="UD25" s="512"/>
      <c r="UE25" s="512"/>
      <c r="UF25" s="512"/>
      <c r="UG25" s="512"/>
      <c r="UH25" s="512"/>
      <c r="UI25" s="512"/>
      <c r="UJ25" s="512"/>
      <c r="UK25" s="512"/>
      <c r="UL25" s="512"/>
      <c r="UM25" s="512"/>
      <c r="UN25" s="512"/>
      <c r="UO25" s="512"/>
      <c r="UP25" s="512"/>
      <c r="UQ25" s="512"/>
      <c r="UR25" s="512"/>
      <c r="US25" s="512"/>
      <c r="UT25" s="512"/>
      <c r="UU25" s="512"/>
      <c r="UV25" s="512"/>
      <c r="UW25" s="512"/>
      <c r="UX25" s="512"/>
      <c r="UY25" s="512"/>
      <c r="UZ25" s="512"/>
      <c r="VA25" s="512"/>
      <c r="VB25" s="512"/>
      <c r="VC25" s="512"/>
      <c r="VD25" s="512"/>
      <c r="VE25" s="512"/>
      <c r="VF25" s="512"/>
      <c r="VG25" s="512"/>
      <c r="VH25" s="512"/>
      <c r="VI25" s="512"/>
      <c r="VJ25" s="512"/>
      <c r="VK25" s="512"/>
      <c r="VL25" s="512"/>
      <c r="VM25" s="512"/>
      <c r="VN25" s="512"/>
      <c r="VO25" s="512"/>
      <c r="VP25" s="512"/>
      <c r="VQ25" s="512"/>
      <c r="VR25" s="512"/>
      <c r="VS25" s="512"/>
      <c r="VT25" s="512"/>
      <c r="VU25" s="512"/>
      <c r="VV25" s="512"/>
      <c r="VW25" s="512"/>
      <c r="VX25" s="512"/>
      <c r="VY25" s="512"/>
      <c r="VZ25" s="512"/>
      <c r="WA25" s="512"/>
      <c r="WB25" s="512"/>
      <c r="WC25" s="512"/>
      <c r="WD25" s="512"/>
      <c r="WE25" s="512"/>
      <c r="WF25" s="512"/>
      <c r="WG25" s="512"/>
      <c r="WH25" s="512"/>
      <c r="WI25" s="512"/>
      <c r="WJ25" s="512"/>
      <c r="WK25" s="512"/>
      <c r="WL25" s="512"/>
      <c r="WM25" s="512"/>
      <c r="WN25" s="512"/>
      <c r="WO25" s="512"/>
      <c r="WP25" s="512"/>
      <c r="WQ25" s="512"/>
      <c r="WR25" s="512"/>
      <c r="WS25" s="512"/>
      <c r="WT25" s="512"/>
      <c r="WU25" s="512"/>
      <c r="WV25" s="512"/>
      <c r="WW25" s="512"/>
      <c r="WX25" s="512"/>
      <c r="WY25" s="512"/>
      <c r="WZ25" s="512"/>
      <c r="XA25" s="512"/>
      <c r="XB25" s="512"/>
      <c r="XC25" s="512"/>
      <c r="XD25" s="512"/>
      <c r="XE25" s="512"/>
      <c r="XF25" s="512"/>
      <c r="XG25" s="512"/>
      <c r="XH25" s="512"/>
      <c r="XI25" s="512"/>
      <c r="XJ25" s="512"/>
      <c r="XK25" s="512"/>
      <c r="XL25" s="512"/>
      <c r="XM25" s="512"/>
      <c r="XN25" s="512"/>
      <c r="XO25" s="512"/>
      <c r="XP25" s="512"/>
      <c r="XQ25" s="512"/>
      <c r="XR25" s="512"/>
      <c r="XS25" s="512"/>
      <c r="XT25" s="512"/>
      <c r="XU25" s="512"/>
      <c r="XV25" s="512"/>
      <c r="XW25" s="512"/>
      <c r="XX25" s="512"/>
      <c r="XY25" s="512"/>
      <c r="XZ25" s="512"/>
      <c r="YA25" s="512"/>
      <c r="YB25" s="512"/>
      <c r="YC25" s="512"/>
      <c r="YD25" s="512"/>
      <c r="YE25" s="512"/>
      <c r="YF25" s="512"/>
      <c r="YG25" s="512"/>
      <c r="YH25" s="512"/>
      <c r="YI25" s="512"/>
      <c r="YJ25" s="512"/>
      <c r="YK25" s="512"/>
      <c r="YL25" s="512"/>
      <c r="YM25" s="512"/>
      <c r="YN25" s="512"/>
      <c r="YO25" s="512"/>
      <c r="YP25" s="512"/>
      <c r="YQ25" s="512"/>
      <c r="YR25" s="512"/>
      <c r="YS25" s="512"/>
      <c r="YT25" s="512"/>
      <c r="YU25" s="512"/>
      <c r="YV25" s="512"/>
      <c r="YW25" s="512"/>
      <c r="YX25" s="512"/>
      <c r="YY25" s="512"/>
      <c r="YZ25" s="512"/>
      <c r="ZA25" s="512"/>
      <c r="ZB25" s="512"/>
      <c r="ZC25" s="512"/>
      <c r="ZD25" s="512"/>
      <c r="ZE25" s="512"/>
      <c r="ZF25" s="512"/>
      <c r="ZG25" s="512"/>
      <c r="ZH25" s="512"/>
      <c r="ZI25" s="512"/>
      <c r="ZJ25" s="512"/>
      <c r="ZK25" s="512"/>
      <c r="ZL25" s="512"/>
      <c r="ZM25" s="512"/>
      <c r="ZN25" s="512"/>
      <c r="ZO25" s="512"/>
      <c r="ZP25" s="512"/>
      <c r="ZQ25" s="512"/>
      <c r="ZR25" s="512"/>
      <c r="ZS25" s="512"/>
      <c r="ZT25" s="512"/>
      <c r="ZU25" s="512"/>
      <c r="ZV25" s="512"/>
      <c r="ZW25" s="512"/>
      <c r="ZX25" s="512"/>
      <c r="ZY25" s="512"/>
      <c r="ZZ25" s="512"/>
      <c r="AAA25" s="512"/>
      <c r="AAB25" s="512"/>
      <c r="AAC25" s="512"/>
      <c r="AAD25" s="512"/>
      <c r="AAE25" s="512"/>
      <c r="AAF25" s="512"/>
      <c r="AAG25" s="512"/>
      <c r="AAH25" s="512"/>
      <c r="AAI25" s="512"/>
      <c r="AAJ25" s="512"/>
      <c r="AAK25" s="512"/>
      <c r="AAL25" s="512"/>
      <c r="AAM25" s="512"/>
      <c r="AAN25" s="512"/>
      <c r="AAO25" s="512"/>
      <c r="AAP25" s="512"/>
      <c r="AAQ25" s="512"/>
      <c r="AAR25" s="512"/>
      <c r="AAS25" s="512"/>
      <c r="AAT25" s="512"/>
      <c r="AAU25" s="512"/>
      <c r="AAV25" s="512"/>
      <c r="AAW25" s="512"/>
      <c r="AAX25" s="512"/>
      <c r="AAY25" s="512"/>
      <c r="AAZ25" s="512"/>
      <c r="ABA25" s="512"/>
      <c r="ABB25" s="512"/>
      <c r="ABC25" s="512"/>
      <c r="ABD25" s="512"/>
      <c r="ABE25" s="512"/>
      <c r="ABF25" s="512"/>
      <c r="ABG25" s="512"/>
      <c r="ABH25" s="512"/>
      <c r="ABI25" s="512"/>
      <c r="ABJ25" s="512"/>
      <c r="ABK25" s="512"/>
      <c r="ABL25" s="512"/>
      <c r="ABM25" s="512"/>
      <c r="ABN25" s="512"/>
      <c r="ABO25" s="512"/>
      <c r="ABP25" s="512"/>
      <c r="ABQ25" s="512"/>
      <c r="ABR25" s="512"/>
      <c r="ABS25" s="512"/>
      <c r="ABT25" s="512"/>
      <c r="ABU25" s="512"/>
      <c r="ABV25" s="512"/>
      <c r="ABW25" s="512"/>
      <c r="ABX25" s="512"/>
      <c r="ABY25" s="512"/>
      <c r="ABZ25" s="512"/>
      <c r="ACA25" s="512"/>
      <c r="ACB25" s="512"/>
      <c r="ACC25" s="512"/>
      <c r="ACD25" s="512"/>
      <c r="ACE25" s="512"/>
      <c r="ACF25" s="512"/>
      <c r="ACG25" s="512"/>
      <c r="ACH25" s="512"/>
      <c r="ACI25" s="512"/>
      <c r="ACJ25" s="512"/>
      <c r="ACK25" s="512"/>
      <c r="ACL25" s="512"/>
      <c r="ACM25" s="512"/>
      <c r="ACN25" s="512"/>
      <c r="ACO25" s="512"/>
      <c r="ACP25" s="512"/>
      <c r="ACQ25" s="512"/>
      <c r="ACR25" s="512"/>
      <c r="ACS25" s="512"/>
      <c r="ACT25" s="512"/>
      <c r="ACU25" s="512"/>
      <c r="ACV25" s="512"/>
      <c r="ACW25" s="512"/>
      <c r="ACX25" s="512"/>
      <c r="ACY25" s="512"/>
      <c r="ACZ25" s="512"/>
      <c r="ADA25" s="512"/>
      <c r="ADB25" s="512"/>
      <c r="ADC25" s="512"/>
      <c r="ADD25" s="512"/>
      <c r="ADE25" s="512"/>
      <c r="ADF25" s="512"/>
      <c r="ADG25" s="512"/>
      <c r="ADH25" s="512"/>
      <c r="ADI25" s="512"/>
      <c r="ADJ25" s="512"/>
      <c r="ADK25" s="512"/>
      <c r="ADL25" s="512"/>
      <c r="ADM25" s="512"/>
      <c r="ADN25" s="512"/>
      <c r="ADO25" s="512"/>
      <c r="ADP25" s="512"/>
      <c r="ADQ25" s="512"/>
      <c r="ADR25" s="512"/>
      <c r="ADS25" s="512"/>
      <c r="ADT25" s="512"/>
      <c r="ADU25" s="512"/>
      <c r="ADV25" s="512"/>
      <c r="ADW25" s="512"/>
      <c r="ADX25" s="512"/>
      <c r="ADY25" s="512"/>
      <c r="ADZ25" s="512"/>
      <c r="AEA25" s="512"/>
      <c r="AEB25" s="512"/>
      <c r="AEC25" s="512"/>
      <c r="AED25" s="512"/>
      <c r="AEE25" s="512"/>
      <c r="AEF25" s="512"/>
      <c r="AEG25" s="512"/>
      <c r="AEH25" s="512"/>
      <c r="AEI25" s="512"/>
      <c r="AEJ25" s="512"/>
      <c r="AEK25" s="512"/>
      <c r="AEL25" s="512"/>
      <c r="AEM25" s="512"/>
      <c r="AEN25" s="512"/>
      <c r="AEO25" s="512"/>
      <c r="AEP25" s="512"/>
      <c r="AEQ25" s="512"/>
      <c r="AER25" s="512"/>
      <c r="AES25" s="512"/>
      <c r="AET25" s="512"/>
      <c r="AEU25" s="512"/>
      <c r="AEV25" s="512"/>
      <c r="AEW25" s="512"/>
      <c r="AEX25" s="512"/>
      <c r="AEY25" s="512"/>
      <c r="AEZ25" s="512"/>
      <c r="AFA25" s="512"/>
      <c r="AFB25" s="512"/>
      <c r="AFC25" s="512"/>
      <c r="AFD25" s="512"/>
      <c r="AFE25" s="512"/>
      <c r="AFF25" s="512"/>
      <c r="AFG25" s="512"/>
      <c r="AFH25" s="512"/>
      <c r="AFI25" s="512"/>
      <c r="AFJ25" s="512"/>
      <c r="AFK25" s="512"/>
      <c r="AFL25" s="512"/>
      <c r="AFM25" s="512"/>
      <c r="AFN25" s="512"/>
      <c r="AFO25" s="512"/>
      <c r="AFP25" s="512"/>
      <c r="AFQ25" s="512"/>
      <c r="AFR25" s="512"/>
      <c r="AFS25" s="512"/>
      <c r="AFT25" s="512"/>
      <c r="AFU25" s="512"/>
      <c r="AFV25" s="512"/>
      <c r="AFW25" s="512"/>
      <c r="AFX25" s="512"/>
      <c r="AFY25" s="512"/>
      <c r="AFZ25" s="512"/>
      <c r="AGA25" s="512"/>
      <c r="AGB25" s="512"/>
      <c r="AGC25" s="512"/>
      <c r="AGD25" s="512"/>
      <c r="AGE25" s="512"/>
      <c r="AGF25" s="512"/>
      <c r="AGG25" s="512"/>
      <c r="AGH25" s="512"/>
      <c r="AGI25" s="512"/>
      <c r="AGJ25" s="512"/>
      <c r="AGK25" s="512"/>
      <c r="AGL25" s="512"/>
      <c r="AGM25" s="512"/>
      <c r="AGN25" s="512"/>
      <c r="AGO25" s="512"/>
      <c r="AGP25" s="512"/>
      <c r="AGQ25" s="512"/>
      <c r="AGR25" s="512"/>
      <c r="AGS25" s="512"/>
      <c r="AGT25" s="512"/>
      <c r="AGU25" s="512"/>
      <c r="AGV25" s="512"/>
      <c r="AGW25" s="512"/>
      <c r="AGX25" s="512"/>
      <c r="AGY25" s="512"/>
      <c r="AGZ25" s="512"/>
      <c r="AHA25" s="512"/>
      <c r="AHB25" s="512"/>
      <c r="AHC25" s="512"/>
      <c r="AHD25" s="512"/>
      <c r="AHE25" s="512"/>
      <c r="AHF25" s="512"/>
      <c r="AHG25" s="512"/>
      <c r="AHH25" s="512"/>
      <c r="AHI25" s="512"/>
      <c r="AHJ25" s="512"/>
      <c r="AHK25" s="512"/>
      <c r="AHL25" s="512"/>
      <c r="AHM25" s="512"/>
      <c r="AHN25" s="512"/>
      <c r="AHO25" s="512"/>
      <c r="AHP25" s="512"/>
      <c r="AHQ25" s="512"/>
      <c r="AHR25" s="512"/>
      <c r="AHS25" s="512"/>
      <c r="AHT25" s="512"/>
      <c r="AHU25" s="512"/>
      <c r="AHV25" s="512"/>
      <c r="AHW25" s="512"/>
      <c r="AHX25" s="512"/>
      <c r="AHY25" s="512"/>
      <c r="AHZ25" s="512"/>
      <c r="AIA25" s="512"/>
      <c r="AIB25" s="512"/>
      <c r="AIC25" s="512"/>
      <c r="AID25" s="512"/>
      <c r="AIE25" s="512"/>
      <c r="AIF25" s="512"/>
      <c r="AIG25" s="512"/>
      <c r="AIH25" s="512"/>
      <c r="AII25" s="512"/>
      <c r="AIJ25" s="512"/>
      <c r="AIK25" s="512"/>
      <c r="AIL25" s="512"/>
      <c r="AIM25" s="512"/>
      <c r="AIN25" s="512"/>
      <c r="AIO25" s="512"/>
      <c r="AIP25" s="512"/>
      <c r="AIQ25" s="512"/>
      <c r="AIR25" s="512"/>
      <c r="AIS25" s="512"/>
      <c r="AIT25" s="512"/>
      <c r="AIU25" s="512"/>
      <c r="AIV25" s="512"/>
      <c r="AIW25" s="512"/>
      <c r="AIX25" s="512"/>
      <c r="AIY25" s="512"/>
      <c r="AIZ25" s="512"/>
      <c r="AJA25" s="512"/>
      <c r="AJB25" s="512"/>
      <c r="AJC25" s="512"/>
      <c r="AJD25" s="512"/>
      <c r="AJE25" s="512"/>
      <c r="AJF25" s="512"/>
      <c r="AJG25" s="512"/>
      <c r="AJH25" s="512"/>
      <c r="AJI25" s="512"/>
      <c r="AJJ25" s="512"/>
      <c r="AJK25" s="512"/>
      <c r="AJL25" s="512"/>
      <c r="AJM25" s="512"/>
      <c r="AJN25" s="512"/>
      <c r="AJO25" s="512"/>
      <c r="AJP25" s="512"/>
      <c r="AJQ25" s="512"/>
      <c r="AJR25" s="512"/>
      <c r="AJS25" s="512"/>
      <c r="AJT25" s="512"/>
      <c r="AJU25" s="512"/>
      <c r="AJV25" s="512"/>
      <c r="AJW25" s="512"/>
      <c r="AJX25" s="512"/>
      <c r="AJY25" s="512"/>
      <c r="AJZ25" s="512"/>
      <c r="AKA25" s="512"/>
      <c r="AKB25" s="512"/>
      <c r="AKC25" s="512"/>
      <c r="AKD25" s="512"/>
      <c r="AKE25" s="512"/>
      <c r="AKF25" s="512"/>
      <c r="AKG25" s="512"/>
      <c r="AKH25" s="512"/>
      <c r="AKI25" s="512"/>
      <c r="AKJ25" s="512"/>
      <c r="AKK25" s="512"/>
      <c r="AKL25" s="512"/>
      <c r="AKM25" s="512"/>
      <c r="AKN25" s="512"/>
      <c r="AKO25" s="512"/>
      <c r="AKP25" s="512"/>
      <c r="AKQ25" s="512"/>
      <c r="AKR25" s="512"/>
      <c r="AKS25" s="512"/>
      <c r="AKT25" s="512"/>
      <c r="AKU25" s="512"/>
      <c r="AKV25" s="512"/>
      <c r="AKW25" s="512"/>
      <c r="AKX25" s="512"/>
      <c r="AKY25" s="512"/>
      <c r="AKZ25" s="512"/>
      <c r="ALA25" s="512"/>
      <c r="ALB25" s="512"/>
      <c r="ALC25" s="512"/>
      <c r="ALD25" s="512"/>
      <c r="ALE25" s="512"/>
      <c r="ALF25" s="512"/>
      <c r="ALG25" s="512"/>
      <c r="ALH25" s="512"/>
      <c r="ALI25" s="512"/>
      <c r="ALJ25" s="512"/>
      <c r="ALK25" s="512"/>
      <c r="ALL25" s="512"/>
      <c r="ALM25" s="512"/>
      <c r="ALN25" s="512"/>
      <c r="ALO25" s="512"/>
      <c r="ALP25" s="512"/>
      <c r="ALQ25" s="512"/>
      <c r="ALR25" s="512"/>
      <c r="ALS25" s="512"/>
      <c r="ALT25" s="512"/>
      <c r="ALU25" s="512"/>
      <c r="ALV25" s="512"/>
      <c r="ALW25" s="512"/>
      <c r="ALX25" s="512"/>
      <c r="ALY25" s="512"/>
      <c r="ALZ25" s="512"/>
      <c r="AMA25" s="512"/>
      <c r="AMB25" s="512"/>
      <c r="AMC25" s="512"/>
      <c r="AMD25" s="512"/>
      <c r="AME25" s="512"/>
      <c r="AMF25" s="512"/>
      <c r="AMG25" s="512"/>
      <c r="AMH25" s="512"/>
      <c r="AMI25" s="512"/>
      <c r="AMJ25" s="512"/>
      <c r="AMK25" s="512"/>
      <c r="AML25" s="512"/>
      <c r="AMM25" s="512"/>
      <c r="AMN25" s="512"/>
      <c r="AMO25" s="512"/>
    </row>
    <row r="26" spans="1:1029" s="513" customFormat="1" x14ac:dyDescent="0.25">
      <c r="A26" s="514">
        <v>44152</v>
      </c>
      <c r="B26" s="515" t="s">
        <v>190</v>
      </c>
      <c r="C26" s="516" t="s">
        <v>297</v>
      </c>
      <c r="D26" s="517" t="s">
        <v>298</v>
      </c>
      <c r="E26" s="547">
        <v>26.34</v>
      </c>
      <c r="F26" s="476"/>
      <c r="G26" s="476"/>
      <c r="H26" s="476"/>
      <c r="I26" s="136">
        <v>44158</v>
      </c>
      <c r="J26" s="237"/>
      <c r="K26" s="238"/>
      <c r="L26" s="239"/>
      <c r="M26" s="239"/>
      <c r="N26" s="124"/>
      <c r="O26" s="240">
        <v>26.34</v>
      </c>
      <c r="P26" s="241">
        <v>26.34</v>
      </c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593"/>
      <c r="AD26" s="242"/>
      <c r="AE26" s="512"/>
      <c r="AF26" s="198"/>
      <c r="AG26" s="512"/>
      <c r="AH26" s="512"/>
      <c r="AI26" s="512"/>
      <c r="AJ26" s="512"/>
      <c r="AK26" s="512"/>
      <c r="AL26" s="512"/>
      <c r="AM26" s="512"/>
      <c r="AN26" s="512"/>
      <c r="AO26" s="512"/>
      <c r="AP26" s="512"/>
      <c r="AQ26" s="512"/>
      <c r="AR26" s="512"/>
      <c r="AS26" s="512"/>
      <c r="AT26" s="512"/>
      <c r="AU26" s="512"/>
      <c r="AV26" s="512"/>
      <c r="AW26" s="512"/>
      <c r="AX26" s="512"/>
      <c r="AY26" s="512"/>
      <c r="AZ26" s="512"/>
      <c r="BA26" s="512"/>
      <c r="BB26" s="512"/>
      <c r="BC26" s="512"/>
      <c r="BD26" s="512"/>
      <c r="BE26" s="512"/>
      <c r="BF26" s="512"/>
      <c r="BG26" s="512"/>
      <c r="BH26" s="512"/>
      <c r="BI26" s="512"/>
      <c r="BJ26" s="512"/>
      <c r="BK26" s="512"/>
      <c r="BL26" s="512"/>
      <c r="BM26" s="512"/>
      <c r="BN26" s="512"/>
      <c r="BO26" s="512"/>
      <c r="BP26" s="512"/>
      <c r="BQ26" s="512"/>
      <c r="BR26" s="512"/>
      <c r="BS26" s="512"/>
      <c r="BT26" s="512"/>
      <c r="BU26" s="512"/>
      <c r="BV26" s="512"/>
      <c r="BW26" s="512"/>
      <c r="BX26" s="512"/>
      <c r="BY26" s="512"/>
      <c r="BZ26" s="512"/>
      <c r="CA26" s="512"/>
      <c r="CB26" s="512"/>
      <c r="CC26" s="512"/>
      <c r="CD26" s="512"/>
      <c r="CE26" s="512"/>
      <c r="CF26" s="512"/>
      <c r="CG26" s="512"/>
      <c r="CH26" s="512"/>
      <c r="CI26" s="512"/>
      <c r="CJ26" s="512"/>
      <c r="CK26" s="512"/>
      <c r="CL26" s="512"/>
      <c r="CM26" s="512"/>
      <c r="CN26" s="512"/>
      <c r="CO26" s="512"/>
      <c r="CP26" s="512"/>
      <c r="CQ26" s="512"/>
      <c r="CR26" s="512"/>
      <c r="CS26" s="512"/>
      <c r="CT26" s="512"/>
      <c r="CU26" s="512"/>
      <c r="CV26" s="512"/>
      <c r="CW26" s="512"/>
      <c r="CX26" s="512"/>
      <c r="CY26" s="512"/>
      <c r="CZ26" s="512"/>
      <c r="DA26" s="512"/>
      <c r="DB26" s="512"/>
      <c r="DC26" s="512"/>
      <c r="DD26" s="512"/>
      <c r="DE26" s="512"/>
      <c r="DF26" s="512"/>
      <c r="DG26" s="512"/>
      <c r="DH26" s="512"/>
      <c r="DI26" s="512"/>
      <c r="DJ26" s="512"/>
      <c r="DK26" s="512"/>
      <c r="DL26" s="512"/>
      <c r="DM26" s="512"/>
      <c r="DN26" s="512"/>
      <c r="DO26" s="512"/>
      <c r="DP26" s="512"/>
      <c r="DQ26" s="512"/>
      <c r="DR26" s="512"/>
      <c r="DS26" s="512"/>
      <c r="DT26" s="512"/>
      <c r="DU26" s="512"/>
      <c r="DV26" s="512"/>
      <c r="DW26" s="512"/>
      <c r="DX26" s="512"/>
      <c r="DY26" s="512"/>
      <c r="DZ26" s="512"/>
      <c r="EA26" s="512"/>
      <c r="EB26" s="512"/>
      <c r="EC26" s="512"/>
      <c r="ED26" s="512"/>
      <c r="EE26" s="512"/>
      <c r="EF26" s="512"/>
      <c r="EG26" s="512"/>
      <c r="EH26" s="512"/>
      <c r="EI26" s="512"/>
      <c r="EJ26" s="512"/>
      <c r="EK26" s="512"/>
      <c r="EL26" s="512"/>
      <c r="EM26" s="512"/>
      <c r="EN26" s="512"/>
      <c r="EO26" s="512"/>
      <c r="EP26" s="512"/>
      <c r="EQ26" s="512"/>
      <c r="ER26" s="512"/>
      <c r="ES26" s="512"/>
      <c r="ET26" s="512"/>
      <c r="EU26" s="512"/>
      <c r="EV26" s="512"/>
      <c r="EW26" s="512"/>
      <c r="EX26" s="512"/>
      <c r="EY26" s="512"/>
      <c r="EZ26" s="512"/>
      <c r="FA26" s="512"/>
      <c r="FB26" s="512"/>
      <c r="FC26" s="512"/>
      <c r="FD26" s="512"/>
      <c r="FE26" s="512"/>
      <c r="FF26" s="512"/>
      <c r="FG26" s="512"/>
      <c r="FH26" s="512"/>
      <c r="FI26" s="512"/>
      <c r="FJ26" s="512"/>
      <c r="FK26" s="512"/>
      <c r="FL26" s="512"/>
      <c r="FM26" s="512"/>
      <c r="FN26" s="512"/>
      <c r="FO26" s="512"/>
      <c r="FP26" s="512"/>
      <c r="FQ26" s="512"/>
      <c r="FR26" s="512"/>
      <c r="FS26" s="512"/>
      <c r="FT26" s="512"/>
      <c r="FU26" s="512"/>
      <c r="FV26" s="512"/>
      <c r="FW26" s="512"/>
      <c r="FX26" s="512"/>
      <c r="FY26" s="512"/>
      <c r="FZ26" s="512"/>
      <c r="GA26" s="512"/>
      <c r="GB26" s="512"/>
      <c r="GC26" s="512"/>
      <c r="GD26" s="512"/>
      <c r="GE26" s="512"/>
      <c r="GF26" s="512"/>
      <c r="GG26" s="512"/>
      <c r="GH26" s="512"/>
      <c r="GI26" s="512"/>
      <c r="GJ26" s="512"/>
      <c r="GK26" s="512"/>
      <c r="GL26" s="512"/>
      <c r="GM26" s="512"/>
      <c r="GN26" s="512"/>
      <c r="GO26" s="512"/>
      <c r="GP26" s="512"/>
      <c r="GQ26" s="512"/>
      <c r="GR26" s="512"/>
      <c r="GS26" s="512"/>
      <c r="GT26" s="512"/>
      <c r="GU26" s="512"/>
      <c r="GV26" s="512"/>
      <c r="GW26" s="512"/>
      <c r="GX26" s="512"/>
      <c r="GY26" s="512"/>
      <c r="GZ26" s="512"/>
      <c r="HA26" s="512"/>
      <c r="HB26" s="512"/>
      <c r="HC26" s="512"/>
      <c r="HD26" s="512"/>
      <c r="HE26" s="512"/>
      <c r="HF26" s="512"/>
      <c r="HG26" s="512"/>
      <c r="HH26" s="512"/>
      <c r="HI26" s="512"/>
      <c r="HJ26" s="512"/>
      <c r="HK26" s="512"/>
      <c r="HL26" s="512"/>
      <c r="HM26" s="512"/>
      <c r="HN26" s="512"/>
      <c r="HO26" s="512"/>
      <c r="HP26" s="512"/>
      <c r="HQ26" s="512"/>
      <c r="HR26" s="512"/>
      <c r="HS26" s="512"/>
      <c r="HT26" s="512"/>
      <c r="HU26" s="512"/>
      <c r="HV26" s="512"/>
      <c r="HW26" s="512"/>
      <c r="HX26" s="512"/>
      <c r="HY26" s="512"/>
      <c r="HZ26" s="512"/>
      <c r="IA26" s="512"/>
      <c r="IB26" s="512"/>
      <c r="IC26" s="512"/>
      <c r="ID26" s="512"/>
      <c r="IE26" s="512"/>
      <c r="IF26" s="512"/>
      <c r="IG26" s="512"/>
      <c r="IH26" s="512"/>
      <c r="II26" s="512"/>
      <c r="IJ26" s="512"/>
      <c r="IK26" s="512"/>
      <c r="IL26" s="512"/>
      <c r="IM26" s="512"/>
      <c r="IN26" s="512"/>
      <c r="IO26" s="512"/>
      <c r="IP26" s="512"/>
      <c r="IQ26" s="512"/>
      <c r="IR26" s="512"/>
      <c r="IS26" s="512"/>
      <c r="IT26" s="512"/>
      <c r="IU26" s="512"/>
      <c r="IV26" s="512"/>
      <c r="IW26" s="512"/>
      <c r="IX26" s="512"/>
      <c r="IY26" s="512"/>
      <c r="IZ26" s="512"/>
      <c r="JA26" s="512"/>
      <c r="JB26" s="512"/>
      <c r="JC26" s="512"/>
      <c r="JD26" s="512"/>
      <c r="JE26" s="512"/>
      <c r="JF26" s="512"/>
      <c r="JG26" s="512"/>
      <c r="JH26" s="512"/>
      <c r="JI26" s="512"/>
      <c r="JJ26" s="512"/>
      <c r="JK26" s="512"/>
      <c r="JL26" s="512"/>
      <c r="JM26" s="512"/>
      <c r="JN26" s="512"/>
      <c r="JO26" s="512"/>
      <c r="JP26" s="512"/>
      <c r="JQ26" s="512"/>
      <c r="JR26" s="512"/>
      <c r="JS26" s="512"/>
      <c r="JT26" s="512"/>
      <c r="JU26" s="512"/>
      <c r="JV26" s="512"/>
      <c r="JW26" s="512"/>
      <c r="JX26" s="512"/>
      <c r="JY26" s="512"/>
      <c r="JZ26" s="512"/>
      <c r="KA26" s="512"/>
      <c r="KB26" s="512"/>
      <c r="KC26" s="512"/>
      <c r="KD26" s="512"/>
      <c r="KE26" s="512"/>
      <c r="KF26" s="512"/>
      <c r="KG26" s="512"/>
      <c r="KH26" s="512"/>
      <c r="KI26" s="512"/>
      <c r="KJ26" s="512"/>
      <c r="KK26" s="512"/>
      <c r="KL26" s="512"/>
      <c r="KM26" s="512"/>
      <c r="KN26" s="512"/>
      <c r="KO26" s="512"/>
      <c r="KP26" s="512"/>
      <c r="KQ26" s="512"/>
      <c r="KR26" s="512"/>
      <c r="KS26" s="512"/>
      <c r="KT26" s="512"/>
      <c r="KU26" s="512"/>
      <c r="KV26" s="512"/>
      <c r="KW26" s="512"/>
      <c r="KX26" s="512"/>
      <c r="KY26" s="512"/>
      <c r="KZ26" s="512"/>
      <c r="LA26" s="512"/>
      <c r="LB26" s="512"/>
      <c r="LC26" s="512"/>
      <c r="LD26" s="512"/>
      <c r="LE26" s="512"/>
      <c r="LF26" s="512"/>
      <c r="LG26" s="512"/>
      <c r="LH26" s="512"/>
      <c r="LI26" s="512"/>
      <c r="LJ26" s="512"/>
      <c r="LK26" s="512"/>
      <c r="LL26" s="512"/>
      <c r="LM26" s="512"/>
      <c r="LN26" s="512"/>
      <c r="LO26" s="512"/>
      <c r="LP26" s="512"/>
      <c r="LQ26" s="512"/>
      <c r="LR26" s="512"/>
      <c r="LS26" s="512"/>
      <c r="LT26" s="512"/>
      <c r="LU26" s="512"/>
      <c r="LV26" s="512"/>
      <c r="LW26" s="512"/>
      <c r="LX26" s="512"/>
      <c r="LY26" s="512"/>
      <c r="LZ26" s="512"/>
      <c r="MA26" s="512"/>
      <c r="MB26" s="512"/>
      <c r="MC26" s="512"/>
      <c r="MD26" s="512"/>
      <c r="ME26" s="512"/>
      <c r="MF26" s="512"/>
      <c r="MG26" s="512"/>
      <c r="MH26" s="512"/>
      <c r="MI26" s="512"/>
      <c r="MJ26" s="512"/>
      <c r="MK26" s="512"/>
      <c r="ML26" s="512"/>
      <c r="MM26" s="512"/>
      <c r="MN26" s="512"/>
      <c r="MO26" s="512"/>
      <c r="MP26" s="512"/>
      <c r="MQ26" s="512"/>
      <c r="MR26" s="512"/>
      <c r="MS26" s="512"/>
      <c r="MT26" s="512"/>
      <c r="MU26" s="512"/>
      <c r="MV26" s="512"/>
      <c r="MW26" s="512"/>
      <c r="MX26" s="512"/>
      <c r="MY26" s="512"/>
      <c r="MZ26" s="512"/>
      <c r="NA26" s="512"/>
      <c r="NB26" s="512"/>
      <c r="NC26" s="512"/>
      <c r="ND26" s="512"/>
      <c r="NE26" s="512"/>
      <c r="NF26" s="512"/>
      <c r="NG26" s="512"/>
      <c r="NH26" s="512"/>
      <c r="NI26" s="512"/>
      <c r="NJ26" s="512"/>
      <c r="NK26" s="512"/>
      <c r="NL26" s="512"/>
      <c r="NM26" s="512"/>
      <c r="NN26" s="512"/>
      <c r="NO26" s="512"/>
      <c r="NP26" s="512"/>
      <c r="NQ26" s="512"/>
      <c r="NR26" s="512"/>
      <c r="NS26" s="512"/>
      <c r="NT26" s="512"/>
      <c r="NU26" s="512"/>
      <c r="NV26" s="512"/>
      <c r="NW26" s="512"/>
      <c r="NX26" s="512"/>
      <c r="NY26" s="512"/>
      <c r="NZ26" s="512"/>
      <c r="OA26" s="512"/>
      <c r="OB26" s="512"/>
      <c r="OC26" s="512"/>
      <c r="OD26" s="512"/>
      <c r="OE26" s="512"/>
      <c r="OF26" s="512"/>
      <c r="OG26" s="512"/>
      <c r="OH26" s="512"/>
      <c r="OI26" s="512"/>
      <c r="OJ26" s="512"/>
      <c r="OK26" s="512"/>
      <c r="OL26" s="512"/>
      <c r="OM26" s="512"/>
      <c r="ON26" s="512"/>
      <c r="OO26" s="512"/>
      <c r="OP26" s="512"/>
      <c r="OQ26" s="512"/>
      <c r="OR26" s="512"/>
      <c r="OS26" s="512"/>
      <c r="OT26" s="512"/>
      <c r="OU26" s="512"/>
      <c r="OV26" s="512"/>
      <c r="OW26" s="512"/>
      <c r="OX26" s="512"/>
      <c r="OY26" s="512"/>
      <c r="OZ26" s="512"/>
      <c r="PA26" s="512"/>
      <c r="PB26" s="512"/>
      <c r="PC26" s="512"/>
      <c r="PD26" s="512"/>
      <c r="PE26" s="512"/>
      <c r="PF26" s="512"/>
      <c r="PG26" s="512"/>
      <c r="PH26" s="512"/>
      <c r="PI26" s="512"/>
      <c r="PJ26" s="512"/>
      <c r="PK26" s="512"/>
      <c r="PL26" s="512"/>
      <c r="PM26" s="512"/>
      <c r="PN26" s="512"/>
      <c r="PO26" s="512"/>
      <c r="PP26" s="512"/>
      <c r="PQ26" s="512"/>
      <c r="PR26" s="512"/>
      <c r="PS26" s="512"/>
      <c r="PT26" s="512"/>
      <c r="PU26" s="512"/>
      <c r="PV26" s="512"/>
      <c r="PW26" s="512"/>
      <c r="PX26" s="512"/>
      <c r="PY26" s="512"/>
      <c r="PZ26" s="512"/>
      <c r="QA26" s="512"/>
      <c r="QB26" s="512"/>
      <c r="QC26" s="512"/>
      <c r="QD26" s="512"/>
      <c r="QE26" s="512"/>
      <c r="QF26" s="512"/>
      <c r="QG26" s="512"/>
      <c r="QH26" s="512"/>
      <c r="QI26" s="512"/>
      <c r="QJ26" s="512"/>
      <c r="QK26" s="512"/>
      <c r="QL26" s="512"/>
      <c r="QM26" s="512"/>
      <c r="QN26" s="512"/>
      <c r="QO26" s="512"/>
      <c r="QP26" s="512"/>
      <c r="QQ26" s="512"/>
      <c r="QR26" s="512"/>
      <c r="QS26" s="512"/>
      <c r="QT26" s="512"/>
      <c r="QU26" s="512"/>
      <c r="QV26" s="512"/>
      <c r="QW26" s="512"/>
      <c r="QX26" s="512"/>
      <c r="QY26" s="512"/>
      <c r="QZ26" s="512"/>
      <c r="RA26" s="512"/>
      <c r="RB26" s="512"/>
      <c r="RC26" s="512"/>
      <c r="RD26" s="512"/>
      <c r="RE26" s="512"/>
      <c r="RF26" s="512"/>
      <c r="RG26" s="512"/>
      <c r="RH26" s="512"/>
      <c r="RI26" s="512"/>
      <c r="RJ26" s="512"/>
      <c r="RK26" s="512"/>
      <c r="RL26" s="512"/>
      <c r="RM26" s="512"/>
      <c r="RN26" s="512"/>
      <c r="RO26" s="512"/>
      <c r="RP26" s="512"/>
      <c r="RQ26" s="512"/>
      <c r="RR26" s="512"/>
      <c r="RS26" s="512"/>
      <c r="RT26" s="512"/>
      <c r="RU26" s="512"/>
      <c r="RV26" s="512"/>
      <c r="RW26" s="512"/>
      <c r="RX26" s="512"/>
      <c r="RY26" s="512"/>
      <c r="RZ26" s="512"/>
      <c r="SA26" s="512"/>
      <c r="SB26" s="512"/>
      <c r="SC26" s="512"/>
      <c r="SD26" s="512"/>
      <c r="SE26" s="512"/>
      <c r="SF26" s="512"/>
      <c r="SG26" s="512"/>
      <c r="SH26" s="512"/>
      <c r="SI26" s="512"/>
      <c r="SJ26" s="512"/>
      <c r="SK26" s="512"/>
      <c r="SL26" s="512"/>
      <c r="SM26" s="512"/>
      <c r="SN26" s="512"/>
      <c r="SO26" s="512"/>
      <c r="SP26" s="512"/>
      <c r="SQ26" s="512"/>
      <c r="SR26" s="512"/>
      <c r="SS26" s="512"/>
      <c r="ST26" s="512"/>
      <c r="SU26" s="512"/>
      <c r="SV26" s="512"/>
      <c r="SW26" s="512"/>
      <c r="SX26" s="512"/>
      <c r="SY26" s="512"/>
      <c r="SZ26" s="512"/>
      <c r="TA26" s="512"/>
      <c r="TB26" s="512"/>
      <c r="TC26" s="512"/>
      <c r="TD26" s="512"/>
      <c r="TE26" s="512"/>
      <c r="TF26" s="512"/>
      <c r="TG26" s="512"/>
      <c r="TH26" s="512"/>
      <c r="TI26" s="512"/>
      <c r="TJ26" s="512"/>
      <c r="TK26" s="512"/>
      <c r="TL26" s="512"/>
      <c r="TM26" s="512"/>
      <c r="TN26" s="512"/>
      <c r="TO26" s="512"/>
      <c r="TP26" s="512"/>
      <c r="TQ26" s="512"/>
      <c r="TR26" s="512"/>
      <c r="TS26" s="512"/>
      <c r="TT26" s="512"/>
      <c r="TU26" s="512"/>
      <c r="TV26" s="512"/>
      <c r="TW26" s="512"/>
      <c r="TX26" s="512"/>
      <c r="TY26" s="512"/>
      <c r="TZ26" s="512"/>
      <c r="UA26" s="512"/>
      <c r="UB26" s="512"/>
      <c r="UC26" s="512"/>
      <c r="UD26" s="512"/>
      <c r="UE26" s="512"/>
      <c r="UF26" s="512"/>
      <c r="UG26" s="512"/>
      <c r="UH26" s="512"/>
      <c r="UI26" s="512"/>
      <c r="UJ26" s="512"/>
      <c r="UK26" s="512"/>
      <c r="UL26" s="512"/>
      <c r="UM26" s="512"/>
      <c r="UN26" s="512"/>
      <c r="UO26" s="512"/>
      <c r="UP26" s="512"/>
      <c r="UQ26" s="512"/>
      <c r="UR26" s="512"/>
      <c r="US26" s="512"/>
      <c r="UT26" s="512"/>
      <c r="UU26" s="512"/>
      <c r="UV26" s="512"/>
      <c r="UW26" s="512"/>
      <c r="UX26" s="512"/>
      <c r="UY26" s="512"/>
      <c r="UZ26" s="512"/>
      <c r="VA26" s="512"/>
      <c r="VB26" s="512"/>
      <c r="VC26" s="512"/>
      <c r="VD26" s="512"/>
      <c r="VE26" s="512"/>
      <c r="VF26" s="512"/>
      <c r="VG26" s="512"/>
      <c r="VH26" s="512"/>
      <c r="VI26" s="512"/>
      <c r="VJ26" s="512"/>
      <c r="VK26" s="512"/>
      <c r="VL26" s="512"/>
      <c r="VM26" s="512"/>
      <c r="VN26" s="512"/>
      <c r="VO26" s="512"/>
      <c r="VP26" s="512"/>
      <c r="VQ26" s="512"/>
      <c r="VR26" s="512"/>
      <c r="VS26" s="512"/>
      <c r="VT26" s="512"/>
      <c r="VU26" s="512"/>
      <c r="VV26" s="512"/>
      <c r="VW26" s="512"/>
      <c r="VX26" s="512"/>
      <c r="VY26" s="512"/>
      <c r="VZ26" s="512"/>
      <c r="WA26" s="512"/>
      <c r="WB26" s="512"/>
      <c r="WC26" s="512"/>
      <c r="WD26" s="512"/>
      <c r="WE26" s="512"/>
      <c r="WF26" s="512"/>
      <c r="WG26" s="512"/>
      <c r="WH26" s="512"/>
      <c r="WI26" s="512"/>
      <c r="WJ26" s="512"/>
      <c r="WK26" s="512"/>
      <c r="WL26" s="512"/>
      <c r="WM26" s="512"/>
      <c r="WN26" s="512"/>
      <c r="WO26" s="512"/>
      <c r="WP26" s="512"/>
      <c r="WQ26" s="512"/>
      <c r="WR26" s="512"/>
      <c r="WS26" s="512"/>
      <c r="WT26" s="512"/>
      <c r="WU26" s="512"/>
      <c r="WV26" s="512"/>
      <c r="WW26" s="512"/>
      <c r="WX26" s="512"/>
      <c r="WY26" s="512"/>
      <c r="WZ26" s="512"/>
      <c r="XA26" s="512"/>
      <c r="XB26" s="512"/>
      <c r="XC26" s="512"/>
      <c r="XD26" s="512"/>
      <c r="XE26" s="512"/>
      <c r="XF26" s="512"/>
      <c r="XG26" s="512"/>
      <c r="XH26" s="512"/>
      <c r="XI26" s="512"/>
      <c r="XJ26" s="512"/>
      <c r="XK26" s="512"/>
      <c r="XL26" s="512"/>
      <c r="XM26" s="512"/>
      <c r="XN26" s="512"/>
      <c r="XO26" s="512"/>
      <c r="XP26" s="512"/>
      <c r="XQ26" s="512"/>
      <c r="XR26" s="512"/>
      <c r="XS26" s="512"/>
      <c r="XT26" s="512"/>
      <c r="XU26" s="512"/>
      <c r="XV26" s="512"/>
      <c r="XW26" s="512"/>
      <c r="XX26" s="512"/>
      <c r="XY26" s="512"/>
      <c r="XZ26" s="512"/>
      <c r="YA26" s="512"/>
      <c r="YB26" s="512"/>
      <c r="YC26" s="512"/>
      <c r="YD26" s="512"/>
      <c r="YE26" s="512"/>
      <c r="YF26" s="512"/>
      <c r="YG26" s="512"/>
      <c r="YH26" s="512"/>
      <c r="YI26" s="512"/>
      <c r="YJ26" s="512"/>
      <c r="YK26" s="512"/>
      <c r="YL26" s="512"/>
      <c r="YM26" s="512"/>
      <c r="YN26" s="512"/>
      <c r="YO26" s="512"/>
      <c r="YP26" s="512"/>
      <c r="YQ26" s="512"/>
      <c r="YR26" s="512"/>
      <c r="YS26" s="512"/>
      <c r="YT26" s="512"/>
      <c r="YU26" s="512"/>
      <c r="YV26" s="512"/>
      <c r="YW26" s="512"/>
      <c r="YX26" s="512"/>
      <c r="YY26" s="512"/>
      <c r="YZ26" s="512"/>
      <c r="ZA26" s="512"/>
      <c r="ZB26" s="512"/>
      <c r="ZC26" s="512"/>
      <c r="ZD26" s="512"/>
      <c r="ZE26" s="512"/>
      <c r="ZF26" s="512"/>
      <c r="ZG26" s="512"/>
      <c r="ZH26" s="512"/>
      <c r="ZI26" s="512"/>
      <c r="ZJ26" s="512"/>
      <c r="ZK26" s="512"/>
      <c r="ZL26" s="512"/>
      <c r="ZM26" s="512"/>
      <c r="ZN26" s="512"/>
      <c r="ZO26" s="512"/>
      <c r="ZP26" s="512"/>
      <c r="ZQ26" s="512"/>
      <c r="ZR26" s="512"/>
      <c r="ZS26" s="512"/>
      <c r="ZT26" s="512"/>
      <c r="ZU26" s="512"/>
      <c r="ZV26" s="512"/>
      <c r="ZW26" s="512"/>
      <c r="ZX26" s="512"/>
      <c r="ZY26" s="512"/>
      <c r="ZZ26" s="512"/>
      <c r="AAA26" s="512"/>
      <c r="AAB26" s="512"/>
      <c r="AAC26" s="512"/>
      <c r="AAD26" s="512"/>
      <c r="AAE26" s="512"/>
      <c r="AAF26" s="512"/>
      <c r="AAG26" s="512"/>
      <c r="AAH26" s="512"/>
      <c r="AAI26" s="512"/>
      <c r="AAJ26" s="512"/>
      <c r="AAK26" s="512"/>
      <c r="AAL26" s="512"/>
      <c r="AAM26" s="512"/>
      <c r="AAN26" s="512"/>
      <c r="AAO26" s="512"/>
      <c r="AAP26" s="512"/>
      <c r="AAQ26" s="512"/>
      <c r="AAR26" s="512"/>
      <c r="AAS26" s="512"/>
      <c r="AAT26" s="512"/>
      <c r="AAU26" s="512"/>
      <c r="AAV26" s="512"/>
      <c r="AAW26" s="512"/>
      <c r="AAX26" s="512"/>
      <c r="AAY26" s="512"/>
      <c r="AAZ26" s="512"/>
      <c r="ABA26" s="512"/>
      <c r="ABB26" s="512"/>
      <c r="ABC26" s="512"/>
      <c r="ABD26" s="512"/>
      <c r="ABE26" s="512"/>
      <c r="ABF26" s="512"/>
      <c r="ABG26" s="512"/>
      <c r="ABH26" s="512"/>
      <c r="ABI26" s="512"/>
      <c r="ABJ26" s="512"/>
      <c r="ABK26" s="512"/>
      <c r="ABL26" s="512"/>
      <c r="ABM26" s="512"/>
      <c r="ABN26" s="512"/>
      <c r="ABO26" s="512"/>
      <c r="ABP26" s="512"/>
      <c r="ABQ26" s="512"/>
      <c r="ABR26" s="512"/>
      <c r="ABS26" s="512"/>
      <c r="ABT26" s="512"/>
      <c r="ABU26" s="512"/>
      <c r="ABV26" s="512"/>
      <c r="ABW26" s="512"/>
      <c r="ABX26" s="512"/>
      <c r="ABY26" s="512"/>
      <c r="ABZ26" s="512"/>
      <c r="ACA26" s="512"/>
      <c r="ACB26" s="512"/>
      <c r="ACC26" s="512"/>
      <c r="ACD26" s="512"/>
      <c r="ACE26" s="512"/>
      <c r="ACF26" s="512"/>
      <c r="ACG26" s="512"/>
      <c r="ACH26" s="512"/>
      <c r="ACI26" s="512"/>
      <c r="ACJ26" s="512"/>
      <c r="ACK26" s="512"/>
      <c r="ACL26" s="512"/>
      <c r="ACM26" s="512"/>
      <c r="ACN26" s="512"/>
      <c r="ACO26" s="512"/>
      <c r="ACP26" s="512"/>
      <c r="ACQ26" s="512"/>
      <c r="ACR26" s="512"/>
      <c r="ACS26" s="512"/>
      <c r="ACT26" s="512"/>
      <c r="ACU26" s="512"/>
      <c r="ACV26" s="512"/>
      <c r="ACW26" s="512"/>
      <c r="ACX26" s="512"/>
      <c r="ACY26" s="512"/>
      <c r="ACZ26" s="512"/>
      <c r="ADA26" s="512"/>
      <c r="ADB26" s="512"/>
      <c r="ADC26" s="512"/>
      <c r="ADD26" s="512"/>
      <c r="ADE26" s="512"/>
      <c r="ADF26" s="512"/>
      <c r="ADG26" s="512"/>
      <c r="ADH26" s="512"/>
      <c r="ADI26" s="512"/>
      <c r="ADJ26" s="512"/>
      <c r="ADK26" s="512"/>
      <c r="ADL26" s="512"/>
      <c r="ADM26" s="512"/>
      <c r="ADN26" s="512"/>
      <c r="ADO26" s="512"/>
      <c r="ADP26" s="512"/>
      <c r="ADQ26" s="512"/>
      <c r="ADR26" s="512"/>
      <c r="ADS26" s="512"/>
      <c r="ADT26" s="512"/>
      <c r="ADU26" s="512"/>
      <c r="ADV26" s="512"/>
      <c r="ADW26" s="512"/>
      <c r="ADX26" s="512"/>
      <c r="ADY26" s="512"/>
      <c r="ADZ26" s="512"/>
      <c r="AEA26" s="512"/>
      <c r="AEB26" s="512"/>
      <c r="AEC26" s="512"/>
      <c r="AED26" s="512"/>
      <c r="AEE26" s="512"/>
      <c r="AEF26" s="512"/>
      <c r="AEG26" s="512"/>
      <c r="AEH26" s="512"/>
      <c r="AEI26" s="512"/>
      <c r="AEJ26" s="512"/>
      <c r="AEK26" s="512"/>
      <c r="AEL26" s="512"/>
      <c r="AEM26" s="512"/>
      <c r="AEN26" s="512"/>
      <c r="AEO26" s="512"/>
      <c r="AEP26" s="512"/>
      <c r="AEQ26" s="512"/>
      <c r="AER26" s="512"/>
      <c r="AES26" s="512"/>
      <c r="AET26" s="512"/>
      <c r="AEU26" s="512"/>
      <c r="AEV26" s="512"/>
      <c r="AEW26" s="512"/>
      <c r="AEX26" s="512"/>
      <c r="AEY26" s="512"/>
      <c r="AEZ26" s="512"/>
      <c r="AFA26" s="512"/>
      <c r="AFB26" s="512"/>
      <c r="AFC26" s="512"/>
      <c r="AFD26" s="512"/>
      <c r="AFE26" s="512"/>
      <c r="AFF26" s="512"/>
      <c r="AFG26" s="512"/>
      <c r="AFH26" s="512"/>
      <c r="AFI26" s="512"/>
      <c r="AFJ26" s="512"/>
      <c r="AFK26" s="512"/>
      <c r="AFL26" s="512"/>
      <c r="AFM26" s="512"/>
      <c r="AFN26" s="512"/>
      <c r="AFO26" s="512"/>
      <c r="AFP26" s="512"/>
      <c r="AFQ26" s="512"/>
      <c r="AFR26" s="512"/>
      <c r="AFS26" s="512"/>
      <c r="AFT26" s="512"/>
      <c r="AFU26" s="512"/>
      <c r="AFV26" s="512"/>
      <c r="AFW26" s="512"/>
      <c r="AFX26" s="512"/>
      <c r="AFY26" s="512"/>
      <c r="AFZ26" s="512"/>
      <c r="AGA26" s="512"/>
      <c r="AGB26" s="512"/>
      <c r="AGC26" s="512"/>
      <c r="AGD26" s="512"/>
      <c r="AGE26" s="512"/>
      <c r="AGF26" s="512"/>
      <c r="AGG26" s="512"/>
      <c r="AGH26" s="512"/>
      <c r="AGI26" s="512"/>
      <c r="AGJ26" s="512"/>
      <c r="AGK26" s="512"/>
      <c r="AGL26" s="512"/>
      <c r="AGM26" s="512"/>
      <c r="AGN26" s="512"/>
      <c r="AGO26" s="512"/>
      <c r="AGP26" s="512"/>
      <c r="AGQ26" s="512"/>
      <c r="AGR26" s="512"/>
      <c r="AGS26" s="512"/>
      <c r="AGT26" s="512"/>
      <c r="AGU26" s="512"/>
      <c r="AGV26" s="512"/>
      <c r="AGW26" s="512"/>
      <c r="AGX26" s="512"/>
      <c r="AGY26" s="512"/>
      <c r="AGZ26" s="512"/>
      <c r="AHA26" s="512"/>
      <c r="AHB26" s="512"/>
      <c r="AHC26" s="512"/>
      <c r="AHD26" s="512"/>
      <c r="AHE26" s="512"/>
      <c r="AHF26" s="512"/>
      <c r="AHG26" s="512"/>
      <c r="AHH26" s="512"/>
      <c r="AHI26" s="512"/>
      <c r="AHJ26" s="512"/>
      <c r="AHK26" s="512"/>
      <c r="AHL26" s="512"/>
      <c r="AHM26" s="512"/>
      <c r="AHN26" s="512"/>
      <c r="AHO26" s="512"/>
      <c r="AHP26" s="512"/>
      <c r="AHQ26" s="512"/>
      <c r="AHR26" s="512"/>
      <c r="AHS26" s="512"/>
      <c r="AHT26" s="512"/>
      <c r="AHU26" s="512"/>
      <c r="AHV26" s="512"/>
      <c r="AHW26" s="512"/>
      <c r="AHX26" s="512"/>
      <c r="AHY26" s="512"/>
      <c r="AHZ26" s="512"/>
      <c r="AIA26" s="512"/>
      <c r="AIB26" s="512"/>
      <c r="AIC26" s="512"/>
      <c r="AID26" s="512"/>
      <c r="AIE26" s="512"/>
      <c r="AIF26" s="512"/>
      <c r="AIG26" s="512"/>
      <c r="AIH26" s="512"/>
      <c r="AII26" s="512"/>
      <c r="AIJ26" s="512"/>
      <c r="AIK26" s="512"/>
      <c r="AIL26" s="512"/>
      <c r="AIM26" s="512"/>
      <c r="AIN26" s="512"/>
      <c r="AIO26" s="512"/>
      <c r="AIP26" s="512"/>
      <c r="AIQ26" s="512"/>
      <c r="AIR26" s="512"/>
      <c r="AIS26" s="512"/>
      <c r="AIT26" s="512"/>
      <c r="AIU26" s="512"/>
      <c r="AIV26" s="512"/>
      <c r="AIW26" s="512"/>
      <c r="AIX26" s="512"/>
      <c r="AIY26" s="512"/>
      <c r="AIZ26" s="512"/>
      <c r="AJA26" s="512"/>
      <c r="AJB26" s="512"/>
      <c r="AJC26" s="512"/>
      <c r="AJD26" s="512"/>
      <c r="AJE26" s="512"/>
      <c r="AJF26" s="512"/>
      <c r="AJG26" s="512"/>
      <c r="AJH26" s="512"/>
      <c r="AJI26" s="512"/>
      <c r="AJJ26" s="512"/>
      <c r="AJK26" s="512"/>
      <c r="AJL26" s="512"/>
      <c r="AJM26" s="512"/>
      <c r="AJN26" s="512"/>
      <c r="AJO26" s="512"/>
      <c r="AJP26" s="512"/>
      <c r="AJQ26" s="512"/>
      <c r="AJR26" s="512"/>
      <c r="AJS26" s="512"/>
      <c r="AJT26" s="512"/>
      <c r="AJU26" s="512"/>
      <c r="AJV26" s="512"/>
      <c r="AJW26" s="512"/>
      <c r="AJX26" s="512"/>
      <c r="AJY26" s="512"/>
      <c r="AJZ26" s="512"/>
      <c r="AKA26" s="512"/>
      <c r="AKB26" s="512"/>
      <c r="AKC26" s="512"/>
      <c r="AKD26" s="512"/>
      <c r="AKE26" s="512"/>
      <c r="AKF26" s="512"/>
      <c r="AKG26" s="512"/>
      <c r="AKH26" s="512"/>
      <c r="AKI26" s="512"/>
      <c r="AKJ26" s="512"/>
      <c r="AKK26" s="512"/>
      <c r="AKL26" s="512"/>
      <c r="AKM26" s="512"/>
      <c r="AKN26" s="512"/>
      <c r="AKO26" s="512"/>
      <c r="AKP26" s="512"/>
      <c r="AKQ26" s="512"/>
      <c r="AKR26" s="512"/>
      <c r="AKS26" s="512"/>
      <c r="AKT26" s="512"/>
      <c r="AKU26" s="512"/>
      <c r="AKV26" s="512"/>
      <c r="AKW26" s="512"/>
      <c r="AKX26" s="512"/>
      <c r="AKY26" s="512"/>
      <c r="AKZ26" s="512"/>
      <c r="ALA26" s="512"/>
      <c r="ALB26" s="512"/>
      <c r="ALC26" s="512"/>
      <c r="ALD26" s="512"/>
      <c r="ALE26" s="512"/>
      <c r="ALF26" s="512"/>
      <c r="ALG26" s="512"/>
      <c r="ALH26" s="512"/>
      <c r="ALI26" s="512"/>
      <c r="ALJ26" s="512"/>
      <c r="ALK26" s="512"/>
      <c r="ALL26" s="512"/>
      <c r="ALM26" s="512"/>
      <c r="ALN26" s="512"/>
      <c r="ALO26" s="512"/>
      <c r="ALP26" s="512"/>
      <c r="ALQ26" s="512"/>
      <c r="ALR26" s="512"/>
      <c r="ALS26" s="512"/>
      <c r="ALT26" s="512"/>
      <c r="ALU26" s="512"/>
      <c r="ALV26" s="512"/>
      <c r="ALW26" s="512"/>
      <c r="ALX26" s="512"/>
      <c r="ALY26" s="512"/>
      <c r="ALZ26" s="512"/>
      <c r="AMA26" s="512"/>
      <c r="AMB26" s="512"/>
      <c r="AMC26" s="512"/>
      <c r="AMD26" s="512"/>
      <c r="AME26" s="512"/>
      <c r="AMF26" s="512"/>
      <c r="AMG26" s="512"/>
      <c r="AMH26" s="512"/>
      <c r="AMI26" s="512"/>
      <c r="AMJ26" s="512"/>
      <c r="AMK26" s="512"/>
      <c r="AML26" s="512"/>
      <c r="AMM26" s="512"/>
      <c r="AMN26" s="512"/>
      <c r="AMO26" s="512"/>
    </row>
    <row r="27" spans="1:1029" s="513" customFormat="1" x14ac:dyDescent="0.25">
      <c r="A27" s="514">
        <v>44152</v>
      </c>
      <c r="B27" s="515" t="s">
        <v>279</v>
      </c>
      <c r="C27" s="516" t="s">
        <v>297</v>
      </c>
      <c r="D27" s="517" t="s">
        <v>299</v>
      </c>
      <c r="E27" s="547">
        <v>940.57</v>
      </c>
      <c r="F27" s="476"/>
      <c r="G27" s="476"/>
      <c r="H27" s="476"/>
      <c r="I27" s="136">
        <v>44158</v>
      </c>
      <c r="J27" s="237"/>
      <c r="K27" s="238"/>
      <c r="L27" s="239"/>
      <c r="M27" s="239"/>
      <c r="N27" s="124"/>
      <c r="O27" s="240">
        <v>940.57</v>
      </c>
      <c r="P27" s="241">
        <v>940.57</v>
      </c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593"/>
      <c r="AD27" s="242"/>
      <c r="AE27" s="512"/>
      <c r="AF27" s="198"/>
      <c r="AG27" s="512"/>
      <c r="AH27" s="512"/>
      <c r="AI27" s="512"/>
      <c r="AJ27" s="512"/>
      <c r="AK27" s="512"/>
      <c r="AL27" s="512"/>
      <c r="AM27" s="512"/>
      <c r="AN27" s="512"/>
      <c r="AO27" s="512"/>
      <c r="AP27" s="512"/>
      <c r="AQ27" s="512"/>
      <c r="AR27" s="512"/>
      <c r="AS27" s="512"/>
      <c r="AT27" s="512"/>
      <c r="AU27" s="512"/>
      <c r="AV27" s="512"/>
      <c r="AW27" s="512"/>
      <c r="AX27" s="512"/>
      <c r="AY27" s="512"/>
      <c r="AZ27" s="512"/>
      <c r="BA27" s="512"/>
      <c r="BB27" s="512"/>
      <c r="BC27" s="512"/>
      <c r="BD27" s="512"/>
      <c r="BE27" s="512"/>
      <c r="BF27" s="512"/>
      <c r="BG27" s="512"/>
      <c r="BH27" s="512"/>
      <c r="BI27" s="512"/>
      <c r="BJ27" s="512"/>
      <c r="BK27" s="512"/>
      <c r="BL27" s="512"/>
      <c r="BM27" s="512"/>
      <c r="BN27" s="512"/>
      <c r="BO27" s="512"/>
      <c r="BP27" s="512"/>
      <c r="BQ27" s="512"/>
      <c r="BR27" s="512"/>
      <c r="BS27" s="512"/>
      <c r="BT27" s="512"/>
      <c r="BU27" s="512"/>
      <c r="BV27" s="512"/>
      <c r="BW27" s="512"/>
      <c r="BX27" s="512"/>
      <c r="BY27" s="512"/>
      <c r="BZ27" s="512"/>
      <c r="CA27" s="512"/>
      <c r="CB27" s="512"/>
      <c r="CC27" s="512"/>
      <c r="CD27" s="512"/>
      <c r="CE27" s="512"/>
      <c r="CF27" s="512"/>
      <c r="CG27" s="512"/>
      <c r="CH27" s="512"/>
      <c r="CI27" s="512"/>
      <c r="CJ27" s="512"/>
      <c r="CK27" s="512"/>
      <c r="CL27" s="512"/>
      <c r="CM27" s="512"/>
      <c r="CN27" s="512"/>
      <c r="CO27" s="512"/>
      <c r="CP27" s="512"/>
      <c r="CQ27" s="512"/>
      <c r="CR27" s="512"/>
      <c r="CS27" s="512"/>
      <c r="CT27" s="512"/>
      <c r="CU27" s="512"/>
      <c r="CV27" s="512"/>
      <c r="CW27" s="512"/>
      <c r="CX27" s="512"/>
      <c r="CY27" s="512"/>
      <c r="CZ27" s="512"/>
      <c r="DA27" s="512"/>
      <c r="DB27" s="512"/>
      <c r="DC27" s="512"/>
      <c r="DD27" s="512"/>
      <c r="DE27" s="512"/>
      <c r="DF27" s="512"/>
      <c r="DG27" s="512"/>
      <c r="DH27" s="512"/>
      <c r="DI27" s="512"/>
      <c r="DJ27" s="512"/>
      <c r="DK27" s="512"/>
      <c r="DL27" s="512"/>
      <c r="DM27" s="512"/>
      <c r="DN27" s="512"/>
      <c r="DO27" s="512"/>
      <c r="DP27" s="512"/>
      <c r="DQ27" s="512"/>
      <c r="DR27" s="512"/>
      <c r="DS27" s="512"/>
      <c r="DT27" s="512"/>
      <c r="DU27" s="512"/>
      <c r="DV27" s="512"/>
      <c r="DW27" s="512"/>
      <c r="DX27" s="512"/>
      <c r="DY27" s="512"/>
      <c r="DZ27" s="512"/>
      <c r="EA27" s="512"/>
      <c r="EB27" s="512"/>
      <c r="EC27" s="512"/>
      <c r="ED27" s="512"/>
      <c r="EE27" s="512"/>
      <c r="EF27" s="512"/>
      <c r="EG27" s="512"/>
      <c r="EH27" s="512"/>
      <c r="EI27" s="512"/>
      <c r="EJ27" s="512"/>
      <c r="EK27" s="512"/>
      <c r="EL27" s="512"/>
      <c r="EM27" s="512"/>
      <c r="EN27" s="512"/>
      <c r="EO27" s="512"/>
      <c r="EP27" s="512"/>
      <c r="EQ27" s="512"/>
      <c r="ER27" s="512"/>
      <c r="ES27" s="512"/>
      <c r="ET27" s="512"/>
      <c r="EU27" s="512"/>
      <c r="EV27" s="512"/>
      <c r="EW27" s="512"/>
      <c r="EX27" s="512"/>
      <c r="EY27" s="512"/>
      <c r="EZ27" s="512"/>
      <c r="FA27" s="512"/>
      <c r="FB27" s="512"/>
      <c r="FC27" s="512"/>
      <c r="FD27" s="512"/>
      <c r="FE27" s="512"/>
      <c r="FF27" s="512"/>
      <c r="FG27" s="512"/>
      <c r="FH27" s="512"/>
      <c r="FI27" s="512"/>
      <c r="FJ27" s="512"/>
      <c r="FK27" s="512"/>
      <c r="FL27" s="512"/>
      <c r="FM27" s="512"/>
      <c r="FN27" s="512"/>
      <c r="FO27" s="512"/>
      <c r="FP27" s="512"/>
      <c r="FQ27" s="512"/>
      <c r="FR27" s="512"/>
      <c r="FS27" s="512"/>
      <c r="FT27" s="512"/>
      <c r="FU27" s="512"/>
      <c r="FV27" s="512"/>
      <c r="FW27" s="512"/>
      <c r="FX27" s="512"/>
      <c r="FY27" s="512"/>
      <c r="FZ27" s="512"/>
      <c r="GA27" s="512"/>
      <c r="GB27" s="512"/>
      <c r="GC27" s="512"/>
      <c r="GD27" s="512"/>
      <c r="GE27" s="512"/>
      <c r="GF27" s="512"/>
      <c r="GG27" s="512"/>
      <c r="GH27" s="512"/>
      <c r="GI27" s="512"/>
      <c r="GJ27" s="512"/>
      <c r="GK27" s="512"/>
      <c r="GL27" s="512"/>
      <c r="GM27" s="512"/>
      <c r="GN27" s="512"/>
      <c r="GO27" s="512"/>
      <c r="GP27" s="512"/>
      <c r="GQ27" s="512"/>
      <c r="GR27" s="512"/>
      <c r="GS27" s="512"/>
      <c r="GT27" s="512"/>
      <c r="GU27" s="512"/>
      <c r="GV27" s="512"/>
      <c r="GW27" s="512"/>
      <c r="GX27" s="512"/>
      <c r="GY27" s="512"/>
      <c r="GZ27" s="512"/>
      <c r="HA27" s="512"/>
      <c r="HB27" s="512"/>
      <c r="HC27" s="512"/>
      <c r="HD27" s="512"/>
      <c r="HE27" s="512"/>
      <c r="HF27" s="512"/>
      <c r="HG27" s="512"/>
      <c r="HH27" s="512"/>
      <c r="HI27" s="512"/>
      <c r="HJ27" s="512"/>
      <c r="HK27" s="512"/>
      <c r="HL27" s="512"/>
      <c r="HM27" s="512"/>
      <c r="HN27" s="512"/>
      <c r="HO27" s="512"/>
      <c r="HP27" s="512"/>
      <c r="HQ27" s="512"/>
      <c r="HR27" s="512"/>
      <c r="HS27" s="512"/>
      <c r="HT27" s="512"/>
      <c r="HU27" s="512"/>
      <c r="HV27" s="512"/>
      <c r="HW27" s="512"/>
      <c r="HX27" s="512"/>
      <c r="HY27" s="512"/>
      <c r="HZ27" s="512"/>
      <c r="IA27" s="512"/>
      <c r="IB27" s="512"/>
      <c r="IC27" s="512"/>
      <c r="ID27" s="512"/>
      <c r="IE27" s="512"/>
      <c r="IF27" s="512"/>
      <c r="IG27" s="512"/>
      <c r="IH27" s="512"/>
      <c r="II27" s="512"/>
      <c r="IJ27" s="512"/>
      <c r="IK27" s="512"/>
      <c r="IL27" s="512"/>
      <c r="IM27" s="512"/>
      <c r="IN27" s="512"/>
      <c r="IO27" s="512"/>
      <c r="IP27" s="512"/>
      <c r="IQ27" s="512"/>
      <c r="IR27" s="512"/>
      <c r="IS27" s="512"/>
      <c r="IT27" s="512"/>
      <c r="IU27" s="512"/>
      <c r="IV27" s="512"/>
      <c r="IW27" s="512"/>
      <c r="IX27" s="512"/>
      <c r="IY27" s="512"/>
      <c r="IZ27" s="512"/>
      <c r="JA27" s="512"/>
      <c r="JB27" s="512"/>
      <c r="JC27" s="512"/>
      <c r="JD27" s="512"/>
      <c r="JE27" s="512"/>
      <c r="JF27" s="512"/>
      <c r="JG27" s="512"/>
      <c r="JH27" s="512"/>
      <c r="JI27" s="512"/>
      <c r="JJ27" s="512"/>
      <c r="JK27" s="512"/>
      <c r="JL27" s="512"/>
      <c r="JM27" s="512"/>
      <c r="JN27" s="512"/>
      <c r="JO27" s="512"/>
      <c r="JP27" s="512"/>
      <c r="JQ27" s="512"/>
      <c r="JR27" s="512"/>
      <c r="JS27" s="512"/>
      <c r="JT27" s="512"/>
      <c r="JU27" s="512"/>
      <c r="JV27" s="512"/>
      <c r="JW27" s="512"/>
      <c r="JX27" s="512"/>
      <c r="JY27" s="512"/>
      <c r="JZ27" s="512"/>
      <c r="KA27" s="512"/>
      <c r="KB27" s="512"/>
      <c r="KC27" s="512"/>
      <c r="KD27" s="512"/>
      <c r="KE27" s="512"/>
      <c r="KF27" s="512"/>
      <c r="KG27" s="512"/>
      <c r="KH27" s="512"/>
      <c r="KI27" s="512"/>
      <c r="KJ27" s="512"/>
      <c r="KK27" s="512"/>
      <c r="KL27" s="512"/>
      <c r="KM27" s="512"/>
      <c r="KN27" s="512"/>
      <c r="KO27" s="512"/>
      <c r="KP27" s="512"/>
      <c r="KQ27" s="512"/>
      <c r="KR27" s="512"/>
      <c r="KS27" s="512"/>
      <c r="KT27" s="512"/>
      <c r="KU27" s="512"/>
      <c r="KV27" s="512"/>
      <c r="KW27" s="512"/>
      <c r="KX27" s="512"/>
      <c r="KY27" s="512"/>
      <c r="KZ27" s="512"/>
      <c r="LA27" s="512"/>
      <c r="LB27" s="512"/>
      <c r="LC27" s="512"/>
      <c r="LD27" s="512"/>
      <c r="LE27" s="512"/>
      <c r="LF27" s="512"/>
      <c r="LG27" s="512"/>
      <c r="LH27" s="512"/>
      <c r="LI27" s="512"/>
      <c r="LJ27" s="512"/>
      <c r="LK27" s="512"/>
      <c r="LL27" s="512"/>
      <c r="LM27" s="512"/>
      <c r="LN27" s="512"/>
      <c r="LO27" s="512"/>
      <c r="LP27" s="512"/>
      <c r="LQ27" s="512"/>
      <c r="LR27" s="512"/>
      <c r="LS27" s="512"/>
      <c r="LT27" s="512"/>
      <c r="LU27" s="512"/>
      <c r="LV27" s="512"/>
      <c r="LW27" s="512"/>
      <c r="LX27" s="512"/>
      <c r="LY27" s="512"/>
      <c r="LZ27" s="512"/>
      <c r="MA27" s="512"/>
      <c r="MB27" s="512"/>
      <c r="MC27" s="512"/>
      <c r="MD27" s="512"/>
      <c r="ME27" s="512"/>
      <c r="MF27" s="512"/>
      <c r="MG27" s="512"/>
      <c r="MH27" s="512"/>
      <c r="MI27" s="512"/>
      <c r="MJ27" s="512"/>
      <c r="MK27" s="512"/>
      <c r="ML27" s="512"/>
      <c r="MM27" s="512"/>
      <c r="MN27" s="512"/>
      <c r="MO27" s="512"/>
      <c r="MP27" s="512"/>
      <c r="MQ27" s="512"/>
      <c r="MR27" s="512"/>
      <c r="MS27" s="512"/>
      <c r="MT27" s="512"/>
      <c r="MU27" s="512"/>
      <c r="MV27" s="512"/>
      <c r="MW27" s="512"/>
      <c r="MX27" s="512"/>
      <c r="MY27" s="512"/>
      <c r="MZ27" s="512"/>
      <c r="NA27" s="512"/>
      <c r="NB27" s="512"/>
      <c r="NC27" s="512"/>
      <c r="ND27" s="512"/>
      <c r="NE27" s="512"/>
      <c r="NF27" s="512"/>
      <c r="NG27" s="512"/>
      <c r="NH27" s="512"/>
      <c r="NI27" s="512"/>
      <c r="NJ27" s="512"/>
      <c r="NK27" s="512"/>
      <c r="NL27" s="512"/>
      <c r="NM27" s="512"/>
      <c r="NN27" s="512"/>
      <c r="NO27" s="512"/>
      <c r="NP27" s="512"/>
      <c r="NQ27" s="512"/>
      <c r="NR27" s="512"/>
      <c r="NS27" s="512"/>
      <c r="NT27" s="512"/>
      <c r="NU27" s="512"/>
      <c r="NV27" s="512"/>
      <c r="NW27" s="512"/>
      <c r="NX27" s="512"/>
      <c r="NY27" s="512"/>
      <c r="NZ27" s="512"/>
      <c r="OA27" s="512"/>
      <c r="OB27" s="512"/>
      <c r="OC27" s="512"/>
      <c r="OD27" s="512"/>
      <c r="OE27" s="512"/>
      <c r="OF27" s="512"/>
      <c r="OG27" s="512"/>
      <c r="OH27" s="512"/>
      <c r="OI27" s="512"/>
      <c r="OJ27" s="512"/>
      <c r="OK27" s="512"/>
      <c r="OL27" s="512"/>
      <c r="OM27" s="512"/>
      <c r="ON27" s="512"/>
      <c r="OO27" s="512"/>
      <c r="OP27" s="512"/>
      <c r="OQ27" s="512"/>
      <c r="OR27" s="512"/>
      <c r="OS27" s="512"/>
      <c r="OT27" s="512"/>
      <c r="OU27" s="512"/>
      <c r="OV27" s="512"/>
      <c r="OW27" s="512"/>
      <c r="OX27" s="512"/>
      <c r="OY27" s="512"/>
      <c r="OZ27" s="512"/>
      <c r="PA27" s="512"/>
      <c r="PB27" s="512"/>
      <c r="PC27" s="512"/>
      <c r="PD27" s="512"/>
      <c r="PE27" s="512"/>
      <c r="PF27" s="512"/>
      <c r="PG27" s="512"/>
      <c r="PH27" s="512"/>
      <c r="PI27" s="512"/>
      <c r="PJ27" s="512"/>
      <c r="PK27" s="512"/>
      <c r="PL27" s="512"/>
      <c r="PM27" s="512"/>
      <c r="PN27" s="512"/>
      <c r="PO27" s="512"/>
      <c r="PP27" s="512"/>
      <c r="PQ27" s="512"/>
      <c r="PR27" s="512"/>
      <c r="PS27" s="512"/>
      <c r="PT27" s="512"/>
      <c r="PU27" s="512"/>
      <c r="PV27" s="512"/>
      <c r="PW27" s="512"/>
      <c r="PX27" s="512"/>
      <c r="PY27" s="512"/>
      <c r="PZ27" s="512"/>
      <c r="QA27" s="512"/>
      <c r="QB27" s="512"/>
      <c r="QC27" s="512"/>
      <c r="QD27" s="512"/>
      <c r="QE27" s="512"/>
      <c r="QF27" s="512"/>
      <c r="QG27" s="512"/>
      <c r="QH27" s="512"/>
      <c r="QI27" s="512"/>
      <c r="QJ27" s="512"/>
      <c r="QK27" s="512"/>
      <c r="QL27" s="512"/>
      <c r="QM27" s="512"/>
      <c r="QN27" s="512"/>
      <c r="QO27" s="512"/>
      <c r="QP27" s="512"/>
      <c r="QQ27" s="512"/>
      <c r="QR27" s="512"/>
      <c r="QS27" s="512"/>
      <c r="QT27" s="512"/>
      <c r="QU27" s="512"/>
      <c r="QV27" s="512"/>
      <c r="QW27" s="512"/>
      <c r="QX27" s="512"/>
      <c r="QY27" s="512"/>
      <c r="QZ27" s="512"/>
      <c r="RA27" s="512"/>
      <c r="RB27" s="512"/>
      <c r="RC27" s="512"/>
      <c r="RD27" s="512"/>
      <c r="RE27" s="512"/>
      <c r="RF27" s="512"/>
      <c r="RG27" s="512"/>
      <c r="RH27" s="512"/>
      <c r="RI27" s="512"/>
      <c r="RJ27" s="512"/>
      <c r="RK27" s="512"/>
      <c r="RL27" s="512"/>
      <c r="RM27" s="512"/>
      <c r="RN27" s="512"/>
      <c r="RO27" s="512"/>
      <c r="RP27" s="512"/>
      <c r="RQ27" s="512"/>
      <c r="RR27" s="512"/>
      <c r="RS27" s="512"/>
      <c r="RT27" s="512"/>
      <c r="RU27" s="512"/>
      <c r="RV27" s="512"/>
      <c r="RW27" s="512"/>
      <c r="RX27" s="512"/>
      <c r="RY27" s="512"/>
      <c r="RZ27" s="512"/>
      <c r="SA27" s="512"/>
      <c r="SB27" s="512"/>
      <c r="SC27" s="512"/>
      <c r="SD27" s="512"/>
      <c r="SE27" s="512"/>
      <c r="SF27" s="512"/>
      <c r="SG27" s="512"/>
      <c r="SH27" s="512"/>
      <c r="SI27" s="512"/>
      <c r="SJ27" s="512"/>
      <c r="SK27" s="512"/>
      <c r="SL27" s="512"/>
      <c r="SM27" s="512"/>
      <c r="SN27" s="512"/>
      <c r="SO27" s="512"/>
      <c r="SP27" s="512"/>
      <c r="SQ27" s="512"/>
      <c r="SR27" s="512"/>
      <c r="SS27" s="512"/>
      <c r="ST27" s="512"/>
      <c r="SU27" s="512"/>
      <c r="SV27" s="512"/>
      <c r="SW27" s="512"/>
      <c r="SX27" s="512"/>
      <c r="SY27" s="512"/>
      <c r="SZ27" s="512"/>
      <c r="TA27" s="512"/>
      <c r="TB27" s="512"/>
      <c r="TC27" s="512"/>
      <c r="TD27" s="512"/>
      <c r="TE27" s="512"/>
      <c r="TF27" s="512"/>
      <c r="TG27" s="512"/>
      <c r="TH27" s="512"/>
      <c r="TI27" s="512"/>
      <c r="TJ27" s="512"/>
      <c r="TK27" s="512"/>
      <c r="TL27" s="512"/>
      <c r="TM27" s="512"/>
      <c r="TN27" s="512"/>
      <c r="TO27" s="512"/>
      <c r="TP27" s="512"/>
      <c r="TQ27" s="512"/>
      <c r="TR27" s="512"/>
      <c r="TS27" s="512"/>
      <c r="TT27" s="512"/>
      <c r="TU27" s="512"/>
      <c r="TV27" s="512"/>
      <c r="TW27" s="512"/>
      <c r="TX27" s="512"/>
      <c r="TY27" s="512"/>
      <c r="TZ27" s="512"/>
      <c r="UA27" s="512"/>
      <c r="UB27" s="512"/>
      <c r="UC27" s="512"/>
      <c r="UD27" s="512"/>
      <c r="UE27" s="512"/>
      <c r="UF27" s="512"/>
      <c r="UG27" s="512"/>
      <c r="UH27" s="512"/>
      <c r="UI27" s="512"/>
      <c r="UJ27" s="512"/>
      <c r="UK27" s="512"/>
      <c r="UL27" s="512"/>
      <c r="UM27" s="512"/>
      <c r="UN27" s="512"/>
      <c r="UO27" s="512"/>
      <c r="UP27" s="512"/>
      <c r="UQ27" s="512"/>
      <c r="UR27" s="512"/>
      <c r="US27" s="512"/>
      <c r="UT27" s="512"/>
      <c r="UU27" s="512"/>
      <c r="UV27" s="512"/>
      <c r="UW27" s="512"/>
      <c r="UX27" s="512"/>
      <c r="UY27" s="512"/>
      <c r="UZ27" s="512"/>
      <c r="VA27" s="512"/>
      <c r="VB27" s="512"/>
      <c r="VC27" s="512"/>
      <c r="VD27" s="512"/>
      <c r="VE27" s="512"/>
      <c r="VF27" s="512"/>
      <c r="VG27" s="512"/>
      <c r="VH27" s="512"/>
      <c r="VI27" s="512"/>
      <c r="VJ27" s="512"/>
      <c r="VK27" s="512"/>
      <c r="VL27" s="512"/>
      <c r="VM27" s="512"/>
      <c r="VN27" s="512"/>
      <c r="VO27" s="512"/>
      <c r="VP27" s="512"/>
      <c r="VQ27" s="512"/>
      <c r="VR27" s="512"/>
      <c r="VS27" s="512"/>
      <c r="VT27" s="512"/>
      <c r="VU27" s="512"/>
      <c r="VV27" s="512"/>
      <c r="VW27" s="512"/>
      <c r="VX27" s="512"/>
      <c r="VY27" s="512"/>
      <c r="VZ27" s="512"/>
      <c r="WA27" s="512"/>
      <c r="WB27" s="512"/>
      <c r="WC27" s="512"/>
      <c r="WD27" s="512"/>
      <c r="WE27" s="512"/>
      <c r="WF27" s="512"/>
      <c r="WG27" s="512"/>
      <c r="WH27" s="512"/>
      <c r="WI27" s="512"/>
      <c r="WJ27" s="512"/>
      <c r="WK27" s="512"/>
      <c r="WL27" s="512"/>
      <c r="WM27" s="512"/>
      <c r="WN27" s="512"/>
      <c r="WO27" s="512"/>
      <c r="WP27" s="512"/>
      <c r="WQ27" s="512"/>
      <c r="WR27" s="512"/>
      <c r="WS27" s="512"/>
      <c r="WT27" s="512"/>
      <c r="WU27" s="512"/>
      <c r="WV27" s="512"/>
      <c r="WW27" s="512"/>
      <c r="WX27" s="512"/>
      <c r="WY27" s="512"/>
      <c r="WZ27" s="512"/>
      <c r="XA27" s="512"/>
      <c r="XB27" s="512"/>
      <c r="XC27" s="512"/>
      <c r="XD27" s="512"/>
      <c r="XE27" s="512"/>
      <c r="XF27" s="512"/>
      <c r="XG27" s="512"/>
      <c r="XH27" s="512"/>
      <c r="XI27" s="512"/>
      <c r="XJ27" s="512"/>
      <c r="XK27" s="512"/>
      <c r="XL27" s="512"/>
      <c r="XM27" s="512"/>
      <c r="XN27" s="512"/>
      <c r="XO27" s="512"/>
      <c r="XP27" s="512"/>
      <c r="XQ27" s="512"/>
      <c r="XR27" s="512"/>
      <c r="XS27" s="512"/>
      <c r="XT27" s="512"/>
      <c r="XU27" s="512"/>
      <c r="XV27" s="512"/>
      <c r="XW27" s="512"/>
      <c r="XX27" s="512"/>
      <c r="XY27" s="512"/>
      <c r="XZ27" s="512"/>
      <c r="YA27" s="512"/>
      <c r="YB27" s="512"/>
      <c r="YC27" s="512"/>
      <c r="YD27" s="512"/>
      <c r="YE27" s="512"/>
      <c r="YF27" s="512"/>
      <c r="YG27" s="512"/>
      <c r="YH27" s="512"/>
      <c r="YI27" s="512"/>
      <c r="YJ27" s="512"/>
      <c r="YK27" s="512"/>
      <c r="YL27" s="512"/>
      <c r="YM27" s="512"/>
      <c r="YN27" s="512"/>
      <c r="YO27" s="512"/>
      <c r="YP27" s="512"/>
      <c r="YQ27" s="512"/>
      <c r="YR27" s="512"/>
      <c r="YS27" s="512"/>
      <c r="YT27" s="512"/>
      <c r="YU27" s="512"/>
      <c r="YV27" s="512"/>
      <c r="YW27" s="512"/>
      <c r="YX27" s="512"/>
      <c r="YY27" s="512"/>
      <c r="YZ27" s="512"/>
      <c r="ZA27" s="512"/>
      <c r="ZB27" s="512"/>
      <c r="ZC27" s="512"/>
      <c r="ZD27" s="512"/>
      <c r="ZE27" s="512"/>
      <c r="ZF27" s="512"/>
      <c r="ZG27" s="512"/>
      <c r="ZH27" s="512"/>
      <c r="ZI27" s="512"/>
      <c r="ZJ27" s="512"/>
      <c r="ZK27" s="512"/>
      <c r="ZL27" s="512"/>
      <c r="ZM27" s="512"/>
      <c r="ZN27" s="512"/>
      <c r="ZO27" s="512"/>
      <c r="ZP27" s="512"/>
      <c r="ZQ27" s="512"/>
      <c r="ZR27" s="512"/>
      <c r="ZS27" s="512"/>
      <c r="ZT27" s="512"/>
      <c r="ZU27" s="512"/>
      <c r="ZV27" s="512"/>
      <c r="ZW27" s="512"/>
      <c r="ZX27" s="512"/>
      <c r="ZY27" s="512"/>
      <c r="ZZ27" s="512"/>
      <c r="AAA27" s="512"/>
      <c r="AAB27" s="512"/>
      <c r="AAC27" s="512"/>
      <c r="AAD27" s="512"/>
      <c r="AAE27" s="512"/>
      <c r="AAF27" s="512"/>
      <c r="AAG27" s="512"/>
      <c r="AAH27" s="512"/>
      <c r="AAI27" s="512"/>
      <c r="AAJ27" s="512"/>
      <c r="AAK27" s="512"/>
      <c r="AAL27" s="512"/>
      <c r="AAM27" s="512"/>
      <c r="AAN27" s="512"/>
      <c r="AAO27" s="512"/>
      <c r="AAP27" s="512"/>
      <c r="AAQ27" s="512"/>
      <c r="AAR27" s="512"/>
      <c r="AAS27" s="512"/>
      <c r="AAT27" s="512"/>
      <c r="AAU27" s="512"/>
      <c r="AAV27" s="512"/>
      <c r="AAW27" s="512"/>
      <c r="AAX27" s="512"/>
      <c r="AAY27" s="512"/>
      <c r="AAZ27" s="512"/>
      <c r="ABA27" s="512"/>
      <c r="ABB27" s="512"/>
      <c r="ABC27" s="512"/>
      <c r="ABD27" s="512"/>
      <c r="ABE27" s="512"/>
      <c r="ABF27" s="512"/>
      <c r="ABG27" s="512"/>
      <c r="ABH27" s="512"/>
      <c r="ABI27" s="512"/>
      <c r="ABJ27" s="512"/>
      <c r="ABK27" s="512"/>
      <c r="ABL27" s="512"/>
      <c r="ABM27" s="512"/>
      <c r="ABN27" s="512"/>
      <c r="ABO27" s="512"/>
      <c r="ABP27" s="512"/>
      <c r="ABQ27" s="512"/>
      <c r="ABR27" s="512"/>
      <c r="ABS27" s="512"/>
      <c r="ABT27" s="512"/>
      <c r="ABU27" s="512"/>
      <c r="ABV27" s="512"/>
      <c r="ABW27" s="512"/>
      <c r="ABX27" s="512"/>
      <c r="ABY27" s="512"/>
      <c r="ABZ27" s="512"/>
      <c r="ACA27" s="512"/>
      <c r="ACB27" s="512"/>
      <c r="ACC27" s="512"/>
      <c r="ACD27" s="512"/>
      <c r="ACE27" s="512"/>
      <c r="ACF27" s="512"/>
      <c r="ACG27" s="512"/>
      <c r="ACH27" s="512"/>
      <c r="ACI27" s="512"/>
      <c r="ACJ27" s="512"/>
      <c r="ACK27" s="512"/>
      <c r="ACL27" s="512"/>
      <c r="ACM27" s="512"/>
      <c r="ACN27" s="512"/>
      <c r="ACO27" s="512"/>
      <c r="ACP27" s="512"/>
      <c r="ACQ27" s="512"/>
      <c r="ACR27" s="512"/>
      <c r="ACS27" s="512"/>
      <c r="ACT27" s="512"/>
      <c r="ACU27" s="512"/>
      <c r="ACV27" s="512"/>
      <c r="ACW27" s="512"/>
      <c r="ACX27" s="512"/>
      <c r="ACY27" s="512"/>
      <c r="ACZ27" s="512"/>
      <c r="ADA27" s="512"/>
      <c r="ADB27" s="512"/>
      <c r="ADC27" s="512"/>
      <c r="ADD27" s="512"/>
      <c r="ADE27" s="512"/>
      <c r="ADF27" s="512"/>
      <c r="ADG27" s="512"/>
      <c r="ADH27" s="512"/>
      <c r="ADI27" s="512"/>
      <c r="ADJ27" s="512"/>
      <c r="ADK27" s="512"/>
      <c r="ADL27" s="512"/>
      <c r="ADM27" s="512"/>
      <c r="ADN27" s="512"/>
      <c r="ADO27" s="512"/>
      <c r="ADP27" s="512"/>
      <c r="ADQ27" s="512"/>
      <c r="ADR27" s="512"/>
      <c r="ADS27" s="512"/>
      <c r="ADT27" s="512"/>
      <c r="ADU27" s="512"/>
      <c r="ADV27" s="512"/>
      <c r="ADW27" s="512"/>
      <c r="ADX27" s="512"/>
      <c r="ADY27" s="512"/>
      <c r="ADZ27" s="512"/>
      <c r="AEA27" s="512"/>
      <c r="AEB27" s="512"/>
      <c r="AEC27" s="512"/>
      <c r="AED27" s="512"/>
      <c r="AEE27" s="512"/>
      <c r="AEF27" s="512"/>
      <c r="AEG27" s="512"/>
      <c r="AEH27" s="512"/>
      <c r="AEI27" s="512"/>
      <c r="AEJ27" s="512"/>
      <c r="AEK27" s="512"/>
      <c r="AEL27" s="512"/>
      <c r="AEM27" s="512"/>
      <c r="AEN27" s="512"/>
      <c r="AEO27" s="512"/>
      <c r="AEP27" s="512"/>
      <c r="AEQ27" s="512"/>
      <c r="AER27" s="512"/>
      <c r="AES27" s="512"/>
      <c r="AET27" s="512"/>
      <c r="AEU27" s="512"/>
      <c r="AEV27" s="512"/>
      <c r="AEW27" s="512"/>
      <c r="AEX27" s="512"/>
      <c r="AEY27" s="512"/>
      <c r="AEZ27" s="512"/>
      <c r="AFA27" s="512"/>
      <c r="AFB27" s="512"/>
      <c r="AFC27" s="512"/>
      <c r="AFD27" s="512"/>
      <c r="AFE27" s="512"/>
      <c r="AFF27" s="512"/>
      <c r="AFG27" s="512"/>
      <c r="AFH27" s="512"/>
      <c r="AFI27" s="512"/>
      <c r="AFJ27" s="512"/>
      <c r="AFK27" s="512"/>
      <c r="AFL27" s="512"/>
      <c r="AFM27" s="512"/>
      <c r="AFN27" s="512"/>
      <c r="AFO27" s="512"/>
      <c r="AFP27" s="512"/>
      <c r="AFQ27" s="512"/>
      <c r="AFR27" s="512"/>
      <c r="AFS27" s="512"/>
      <c r="AFT27" s="512"/>
      <c r="AFU27" s="512"/>
      <c r="AFV27" s="512"/>
      <c r="AFW27" s="512"/>
      <c r="AFX27" s="512"/>
      <c r="AFY27" s="512"/>
      <c r="AFZ27" s="512"/>
      <c r="AGA27" s="512"/>
      <c r="AGB27" s="512"/>
      <c r="AGC27" s="512"/>
      <c r="AGD27" s="512"/>
      <c r="AGE27" s="512"/>
      <c r="AGF27" s="512"/>
      <c r="AGG27" s="512"/>
      <c r="AGH27" s="512"/>
      <c r="AGI27" s="512"/>
      <c r="AGJ27" s="512"/>
      <c r="AGK27" s="512"/>
      <c r="AGL27" s="512"/>
      <c r="AGM27" s="512"/>
      <c r="AGN27" s="512"/>
      <c r="AGO27" s="512"/>
      <c r="AGP27" s="512"/>
      <c r="AGQ27" s="512"/>
      <c r="AGR27" s="512"/>
      <c r="AGS27" s="512"/>
      <c r="AGT27" s="512"/>
      <c r="AGU27" s="512"/>
      <c r="AGV27" s="512"/>
      <c r="AGW27" s="512"/>
      <c r="AGX27" s="512"/>
      <c r="AGY27" s="512"/>
      <c r="AGZ27" s="512"/>
      <c r="AHA27" s="512"/>
      <c r="AHB27" s="512"/>
      <c r="AHC27" s="512"/>
      <c r="AHD27" s="512"/>
      <c r="AHE27" s="512"/>
      <c r="AHF27" s="512"/>
      <c r="AHG27" s="512"/>
      <c r="AHH27" s="512"/>
      <c r="AHI27" s="512"/>
      <c r="AHJ27" s="512"/>
      <c r="AHK27" s="512"/>
      <c r="AHL27" s="512"/>
      <c r="AHM27" s="512"/>
      <c r="AHN27" s="512"/>
      <c r="AHO27" s="512"/>
      <c r="AHP27" s="512"/>
      <c r="AHQ27" s="512"/>
      <c r="AHR27" s="512"/>
      <c r="AHS27" s="512"/>
      <c r="AHT27" s="512"/>
      <c r="AHU27" s="512"/>
      <c r="AHV27" s="512"/>
      <c r="AHW27" s="512"/>
      <c r="AHX27" s="512"/>
      <c r="AHY27" s="512"/>
      <c r="AHZ27" s="512"/>
      <c r="AIA27" s="512"/>
      <c r="AIB27" s="512"/>
      <c r="AIC27" s="512"/>
      <c r="AID27" s="512"/>
      <c r="AIE27" s="512"/>
      <c r="AIF27" s="512"/>
      <c r="AIG27" s="512"/>
      <c r="AIH27" s="512"/>
      <c r="AII27" s="512"/>
      <c r="AIJ27" s="512"/>
      <c r="AIK27" s="512"/>
      <c r="AIL27" s="512"/>
      <c r="AIM27" s="512"/>
      <c r="AIN27" s="512"/>
      <c r="AIO27" s="512"/>
      <c r="AIP27" s="512"/>
      <c r="AIQ27" s="512"/>
      <c r="AIR27" s="512"/>
      <c r="AIS27" s="512"/>
      <c r="AIT27" s="512"/>
      <c r="AIU27" s="512"/>
      <c r="AIV27" s="512"/>
      <c r="AIW27" s="512"/>
      <c r="AIX27" s="512"/>
      <c r="AIY27" s="512"/>
      <c r="AIZ27" s="512"/>
      <c r="AJA27" s="512"/>
      <c r="AJB27" s="512"/>
      <c r="AJC27" s="512"/>
      <c r="AJD27" s="512"/>
      <c r="AJE27" s="512"/>
      <c r="AJF27" s="512"/>
      <c r="AJG27" s="512"/>
      <c r="AJH27" s="512"/>
      <c r="AJI27" s="512"/>
      <c r="AJJ27" s="512"/>
      <c r="AJK27" s="512"/>
      <c r="AJL27" s="512"/>
      <c r="AJM27" s="512"/>
      <c r="AJN27" s="512"/>
      <c r="AJO27" s="512"/>
      <c r="AJP27" s="512"/>
      <c r="AJQ27" s="512"/>
      <c r="AJR27" s="512"/>
      <c r="AJS27" s="512"/>
      <c r="AJT27" s="512"/>
      <c r="AJU27" s="512"/>
      <c r="AJV27" s="512"/>
      <c r="AJW27" s="512"/>
      <c r="AJX27" s="512"/>
      <c r="AJY27" s="512"/>
      <c r="AJZ27" s="512"/>
      <c r="AKA27" s="512"/>
      <c r="AKB27" s="512"/>
      <c r="AKC27" s="512"/>
      <c r="AKD27" s="512"/>
      <c r="AKE27" s="512"/>
      <c r="AKF27" s="512"/>
      <c r="AKG27" s="512"/>
      <c r="AKH27" s="512"/>
      <c r="AKI27" s="512"/>
      <c r="AKJ27" s="512"/>
      <c r="AKK27" s="512"/>
      <c r="AKL27" s="512"/>
      <c r="AKM27" s="512"/>
      <c r="AKN27" s="512"/>
      <c r="AKO27" s="512"/>
      <c r="AKP27" s="512"/>
      <c r="AKQ27" s="512"/>
      <c r="AKR27" s="512"/>
      <c r="AKS27" s="512"/>
      <c r="AKT27" s="512"/>
      <c r="AKU27" s="512"/>
      <c r="AKV27" s="512"/>
      <c r="AKW27" s="512"/>
      <c r="AKX27" s="512"/>
      <c r="AKY27" s="512"/>
      <c r="AKZ27" s="512"/>
      <c r="ALA27" s="512"/>
      <c r="ALB27" s="512"/>
      <c r="ALC27" s="512"/>
      <c r="ALD27" s="512"/>
      <c r="ALE27" s="512"/>
      <c r="ALF27" s="512"/>
      <c r="ALG27" s="512"/>
      <c r="ALH27" s="512"/>
      <c r="ALI27" s="512"/>
      <c r="ALJ27" s="512"/>
      <c r="ALK27" s="512"/>
      <c r="ALL27" s="512"/>
      <c r="ALM27" s="512"/>
      <c r="ALN27" s="512"/>
      <c r="ALO27" s="512"/>
      <c r="ALP27" s="512"/>
      <c r="ALQ27" s="512"/>
      <c r="ALR27" s="512"/>
      <c r="ALS27" s="512"/>
      <c r="ALT27" s="512"/>
      <c r="ALU27" s="512"/>
      <c r="ALV27" s="512"/>
      <c r="ALW27" s="512"/>
      <c r="ALX27" s="512"/>
      <c r="ALY27" s="512"/>
      <c r="ALZ27" s="512"/>
      <c r="AMA27" s="512"/>
      <c r="AMB27" s="512"/>
      <c r="AMC27" s="512"/>
      <c r="AMD27" s="512"/>
      <c r="AME27" s="512"/>
      <c r="AMF27" s="512"/>
      <c r="AMG27" s="512"/>
      <c r="AMH27" s="512"/>
      <c r="AMI27" s="512"/>
      <c r="AMJ27" s="512"/>
      <c r="AMK27" s="512"/>
      <c r="AML27" s="512"/>
      <c r="AMM27" s="512"/>
      <c r="AMN27" s="512"/>
      <c r="AMO27" s="512"/>
    </row>
    <row r="28" spans="1:1029" s="513" customFormat="1" x14ac:dyDescent="0.25">
      <c r="A28" s="514">
        <v>44152</v>
      </c>
      <c r="B28" s="515" t="s">
        <v>224</v>
      </c>
      <c r="C28" s="516" t="s">
        <v>297</v>
      </c>
      <c r="D28" s="517" t="s">
        <v>298</v>
      </c>
      <c r="E28" s="547">
        <v>303.11</v>
      </c>
      <c r="F28" s="476"/>
      <c r="G28" s="476"/>
      <c r="H28" s="476"/>
      <c r="I28" s="136">
        <v>44158</v>
      </c>
      <c r="J28" s="237"/>
      <c r="K28" s="238"/>
      <c r="L28" s="239"/>
      <c r="M28" s="239"/>
      <c r="N28" s="124"/>
      <c r="O28" s="240">
        <v>303.11</v>
      </c>
      <c r="P28" s="241">
        <v>303.11</v>
      </c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593"/>
      <c r="AD28" s="242"/>
      <c r="AE28" s="512"/>
      <c r="AF28" s="198"/>
      <c r="AG28" s="512"/>
      <c r="AH28" s="512"/>
      <c r="AI28" s="512"/>
      <c r="AJ28" s="512"/>
      <c r="AK28" s="512"/>
      <c r="AL28" s="512"/>
      <c r="AM28" s="512"/>
      <c r="AN28" s="512"/>
      <c r="AO28" s="512"/>
      <c r="AP28" s="512"/>
      <c r="AQ28" s="512"/>
      <c r="AR28" s="512"/>
      <c r="AS28" s="512"/>
      <c r="AT28" s="512"/>
      <c r="AU28" s="512"/>
      <c r="AV28" s="512"/>
      <c r="AW28" s="512"/>
      <c r="AX28" s="512"/>
      <c r="AY28" s="512"/>
      <c r="AZ28" s="512"/>
      <c r="BA28" s="512"/>
      <c r="BB28" s="512"/>
      <c r="BC28" s="512"/>
      <c r="BD28" s="512"/>
      <c r="BE28" s="512"/>
      <c r="BF28" s="512"/>
      <c r="BG28" s="512"/>
      <c r="BH28" s="512"/>
      <c r="BI28" s="512"/>
      <c r="BJ28" s="512"/>
      <c r="BK28" s="512"/>
      <c r="BL28" s="512"/>
      <c r="BM28" s="512"/>
      <c r="BN28" s="512"/>
      <c r="BO28" s="512"/>
      <c r="BP28" s="512"/>
      <c r="BQ28" s="512"/>
      <c r="BR28" s="512"/>
      <c r="BS28" s="512"/>
      <c r="BT28" s="512"/>
      <c r="BU28" s="512"/>
      <c r="BV28" s="512"/>
      <c r="BW28" s="512"/>
      <c r="BX28" s="512"/>
      <c r="BY28" s="512"/>
      <c r="BZ28" s="512"/>
      <c r="CA28" s="512"/>
      <c r="CB28" s="512"/>
      <c r="CC28" s="512"/>
      <c r="CD28" s="512"/>
      <c r="CE28" s="512"/>
      <c r="CF28" s="512"/>
      <c r="CG28" s="512"/>
      <c r="CH28" s="512"/>
      <c r="CI28" s="512"/>
      <c r="CJ28" s="512"/>
      <c r="CK28" s="512"/>
      <c r="CL28" s="512"/>
      <c r="CM28" s="512"/>
      <c r="CN28" s="512"/>
      <c r="CO28" s="512"/>
      <c r="CP28" s="512"/>
      <c r="CQ28" s="512"/>
      <c r="CR28" s="512"/>
      <c r="CS28" s="512"/>
      <c r="CT28" s="512"/>
      <c r="CU28" s="512"/>
      <c r="CV28" s="512"/>
      <c r="CW28" s="512"/>
      <c r="CX28" s="512"/>
      <c r="CY28" s="512"/>
      <c r="CZ28" s="512"/>
      <c r="DA28" s="512"/>
      <c r="DB28" s="512"/>
      <c r="DC28" s="512"/>
      <c r="DD28" s="512"/>
      <c r="DE28" s="512"/>
      <c r="DF28" s="512"/>
      <c r="DG28" s="512"/>
      <c r="DH28" s="512"/>
      <c r="DI28" s="512"/>
      <c r="DJ28" s="512"/>
      <c r="DK28" s="512"/>
      <c r="DL28" s="512"/>
      <c r="DM28" s="512"/>
      <c r="DN28" s="512"/>
      <c r="DO28" s="512"/>
      <c r="DP28" s="512"/>
      <c r="DQ28" s="512"/>
      <c r="DR28" s="512"/>
      <c r="DS28" s="512"/>
      <c r="DT28" s="512"/>
      <c r="DU28" s="512"/>
      <c r="DV28" s="512"/>
      <c r="DW28" s="512"/>
      <c r="DX28" s="512"/>
      <c r="DY28" s="512"/>
      <c r="DZ28" s="512"/>
      <c r="EA28" s="512"/>
      <c r="EB28" s="512"/>
      <c r="EC28" s="512"/>
      <c r="ED28" s="512"/>
      <c r="EE28" s="512"/>
      <c r="EF28" s="512"/>
      <c r="EG28" s="512"/>
      <c r="EH28" s="512"/>
      <c r="EI28" s="512"/>
      <c r="EJ28" s="512"/>
      <c r="EK28" s="512"/>
      <c r="EL28" s="512"/>
      <c r="EM28" s="512"/>
      <c r="EN28" s="512"/>
      <c r="EO28" s="512"/>
      <c r="EP28" s="512"/>
      <c r="EQ28" s="512"/>
      <c r="ER28" s="512"/>
      <c r="ES28" s="512"/>
      <c r="ET28" s="512"/>
      <c r="EU28" s="512"/>
      <c r="EV28" s="512"/>
      <c r="EW28" s="512"/>
      <c r="EX28" s="512"/>
      <c r="EY28" s="512"/>
      <c r="EZ28" s="512"/>
      <c r="FA28" s="512"/>
      <c r="FB28" s="512"/>
      <c r="FC28" s="512"/>
      <c r="FD28" s="512"/>
      <c r="FE28" s="512"/>
      <c r="FF28" s="512"/>
      <c r="FG28" s="512"/>
      <c r="FH28" s="512"/>
      <c r="FI28" s="512"/>
      <c r="FJ28" s="512"/>
      <c r="FK28" s="512"/>
      <c r="FL28" s="512"/>
      <c r="FM28" s="512"/>
      <c r="FN28" s="512"/>
      <c r="FO28" s="512"/>
      <c r="FP28" s="512"/>
      <c r="FQ28" s="512"/>
      <c r="FR28" s="512"/>
      <c r="FS28" s="512"/>
      <c r="FT28" s="512"/>
      <c r="FU28" s="512"/>
      <c r="FV28" s="512"/>
      <c r="FW28" s="512"/>
      <c r="FX28" s="512"/>
      <c r="FY28" s="512"/>
      <c r="FZ28" s="512"/>
      <c r="GA28" s="512"/>
      <c r="GB28" s="512"/>
      <c r="GC28" s="512"/>
      <c r="GD28" s="512"/>
      <c r="GE28" s="512"/>
      <c r="GF28" s="512"/>
      <c r="GG28" s="512"/>
      <c r="GH28" s="512"/>
      <c r="GI28" s="512"/>
      <c r="GJ28" s="512"/>
      <c r="GK28" s="512"/>
      <c r="GL28" s="512"/>
      <c r="GM28" s="512"/>
      <c r="GN28" s="512"/>
      <c r="GO28" s="512"/>
      <c r="GP28" s="512"/>
      <c r="GQ28" s="512"/>
      <c r="GR28" s="512"/>
      <c r="GS28" s="512"/>
      <c r="GT28" s="512"/>
      <c r="GU28" s="512"/>
      <c r="GV28" s="512"/>
      <c r="GW28" s="512"/>
      <c r="GX28" s="512"/>
      <c r="GY28" s="512"/>
      <c r="GZ28" s="512"/>
      <c r="HA28" s="512"/>
      <c r="HB28" s="512"/>
      <c r="HC28" s="512"/>
      <c r="HD28" s="512"/>
      <c r="HE28" s="512"/>
      <c r="HF28" s="512"/>
      <c r="HG28" s="512"/>
      <c r="HH28" s="512"/>
      <c r="HI28" s="512"/>
      <c r="HJ28" s="512"/>
      <c r="HK28" s="512"/>
      <c r="HL28" s="512"/>
      <c r="HM28" s="512"/>
      <c r="HN28" s="512"/>
      <c r="HO28" s="512"/>
      <c r="HP28" s="512"/>
      <c r="HQ28" s="512"/>
      <c r="HR28" s="512"/>
      <c r="HS28" s="512"/>
      <c r="HT28" s="512"/>
      <c r="HU28" s="512"/>
      <c r="HV28" s="512"/>
      <c r="HW28" s="512"/>
      <c r="HX28" s="512"/>
      <c r="HY28" s="512"/>
      <c r="HZ28" s="512"/>
      <c r="IA28" s="512"/>
      <c r="IB28" s="512"/>
      <c r="IC28" s="512"/>
      <c r="ID28" s="512"/>
      <c r="IE28" s="512"/>
      <c r="IF28" s="512"/>
      <c r="IG28" s="512"/>
      <c r="IH28" s="512"/>
      <c r="II28" s="512"/>
      <c r="IJ28" s="512"/>
      <c r="IK28" s="512"/>
      <c r="IL28" s="512"/>
      <c r="IM28" s="512"/>
      <c r="IN28" s="512"/>
      <c r="IO28" s="512"/>
      <c r="IP28" s="512"/>
      <c r="IQ28" s="512"/>
      <c r="IR28" s="512"/>
      <c r="IS28" s="512"/>
      <c r="IT28" s="512"/>
      <c r="IU28" s="512"/>
      <c r="IV28" s="512"/>
      <c r="IW28" s="512"/>
      <c r="IX28" s="512"/>
      <c r="IY28" s="512"/>
      <c r="IZ28" s="512"/>
      <c r="JA28" s="512"/>
      <c r="JB28" s="512"/>
      <c r="JC28" s="512"/>
      <c r="JD28" s="512"/>
      <c r="JE28" s="512"/>
      <c r="JF28" s="512"/>
      <c r="JG28" s="512"/>
      <c r="JH28" s="512"/>
      <c r="JI28" s="512"/>
      <c r="JJ28" s="512"/>
      <c r="JK28" s="512"/>
      <c r="JL28" s="512"/>
      <c r="JM28" s="512"/>
      <c r="JN28" s="512"/>
      <c r="JO28" s="512"/>
      <c r="JP28" s="512"/>
      <c r="JQ28" s="512"/>
      <c r="JR28" s="512"/>
      <c r="JS28" s="512"/>
      <c r="JT28" s="512"/>
      <c r="JU28" s="512"/>
      <c r="JV28" s="512"/>
      <c r="JW28" s="512"/>
      <c r="JX28" s="512"/>
      <c r="JY28" s="512"/>
      <c r="JZ28" s="512"/>
      <c r="KA28" s="512"/>
      <c r="KB28" s="512"/>
      <c r="KC28" s="512"/>
      <c r="KD28" s="512"/>
      <c r="KE28" s="512"/>
      <c r="KF28" s="512"/>
      <c r="KG28" s="512"/>
      <c r="KH28" s="512"/>
      <c r="KI28" s="512"/>
      <c r="KJ28" s="512"/>
      <c r="KK28" s="512"/>
      <c r="KL28" s="512"/>
      <c r="KM28" s="512"/>
      <c r="KN28" s="512"/>
      <c r="KO28" s="512"/>
      <c r="KP28" s="512"/>
      <c r="KQ28" s="512"/>
      <c r="KR28" s="512"/>
      <c r="KS28" s="512"/>
      <c r="KT28" s="512"/>
      <c r="KU28" s="512"/>
      <c r="KV28" s="512"/>
      <c r="KW28" s="512"/>
      <c r="KX28" s="512"/>
      <c r="KY28" s="512"/>
      <c r="KZ28" s="512"/>
      <c r="LA28" s="512"/>
      <c r="LB28" s="512"/>
      <c r="LC28" s="512"/>
      <c r="LD28" s="512"/>
      <c r="LE28" s="512"/>
      <c r="LF28" s="512"/>
      <c r="LG28" s="512"/>
      <c r="LH28" s="512"/>
      <c r="LI28" s="512"/>
      <c r="LJ28" s="512"/>
      <c r="LK28" s="512"/>
      <c r="LL28" s="512"/>
      <c r="LM28" s="512"/>
      <c r="LN28" s="512"/>
      <c r="LO28" s="512"/>
      <c r="LP28" s="512"/>
      <c r="LQ28" s="512"/>
      <c r="LR28" s="512"/>
      <c r="LS28" s="512"/>
      <c r="LT28" s="512"/>
      <c r="LU28" s="512"/>
      <c r="LV28" s="512"/>
      <c r="LW28" s="512"/>
      <c r="LX28" s="512"/>
      <c r="LY28" s="512"/>
      <c r="LZ28" s="512"/>
      <c r="MA28" s="512"/>
      <c r="MB28" s="512"/>
      <c r="MC28" s="512"/>
      <c r="MD28" s="512"/>
      <c r="ME28" s="512"/>
      <c r="MF28" s="512"/>
      <c r="MG28" s="512"/>
      <c r="MH28" s="512"/>
      <c r="MI28" s="512"/>
      <c r="MJ28" s="512"/>
      <c r="MK28" s="512"/>
      <c r="ML28" s="512"/>
      <c r="MM28" s="512"/>
      <c r="MN28" s="512"/>
      <c r="MO28" s="512"/>
      <c r="MP28" s="512"/>
      <c r="MQ28" s="512"/>
      <c r="MR28" s="512"/>
      <c r="MS28" s="512"/>
      <c r="MT28" s="512"/>
      <c r="MU28" s="512"/>
      <c r="MV28" s="512"/>
      <c r="MW28" s="512"/>
      <c r="MX28" s="512"/>
      <c r="MY28" s="512"/>
      <c r="MZ28" s="512"/>
      <c r="NA28" s="512"/>
      <c r="NB28" s="512"/>
      <c r="NC28" s="512"/>
      <c r="ND28" s="512"/>
      <c r="NE28" s="512"/>
      <c r="NF28" s="512"/>
      <c r="NG28" s="512"/>
      <c r="NH28" s="512"/>
      <c r="NI28" s="512"/>
      <c r="NJ28" s="512"/>
      <c r="NK28" s="512"/>
      <c r="NL28" s="512"/>
      <c r="NM28" s="512"/>
      <c r="NN28" s="512"/>
      <c r="NO28" s="512"/>
      <c r="NP28" s="512"/>
      <c r="NQ28" s="512"/>
      <c r="NR28" s="512"/>
      <c r="NS28" s="512"/>
      <c r="NT28" s="512"/>
      <c r="NU28" s="512"/>
      <c r="NV28" s="512"/>
      <c r="NW28" s="512"/>
      <c r="NX28" s="512"/>
      <c r="NY28" s="512"/>
      <c r="NZ28" s="512"/>
      <c r="OA28" s="512"/>
      <c r="OB28" s="512"/>
      <c r="OC28" s="512"/>
      <c r="OD28" s="512"/>
      <c r="OE28" s="512"/>
      <c r="OF28" s="512"/>
      <c r="OG28" s="512"/>
      <c r="OH28" s="512"/>
      <c r="OI28" s="512"/>
      <c r="OJ28" s="512"/>
      <c r="OK28" s="512"/>
      <c r="OL28" s="512"/>
      <c r="OM28" s="512"/>
      <c r="ON28" s="512"/>
      <c r="OO28" s="512"/>
      <c r="OP28" s="512"/>
      <c r="OQ28" s="512"/>
      <c r="OR28" s="512"/>
      <c r="OS28" s="512"/>
      <c r="OT28" s="512"/>
      <c r="OU28" s="512"/>
      <c r="OV28" s="512"/>
      <c r="OW28" s="512"/>
      <c r="OX28" s="512"/>
      <c r="OY28" s="512"/>
      <c r="OZ28" s="512"/>
      <c r="PA28" s="512"/>
      <c r="PB28" s="512"/>
      <c r="PC28" s="512"/>
      <c r="PD28" s="512"/>
      <c r="PE28" s="512"/>
      <c r="PF28" s="512"/>
      <c r="PG28" s="512"/>
      <c r="PH28" s="512"/>
      <c r="PI28" s="512"/>
      <c r="PJ28" s="512"/>
      <c r="PK28" s="512"/>
      <c r="PL28" s="512"/>
      <c r="PM28" s="512"/>
      <c r="PN28" s="512"/>
      <c r="PO28" s="512"/>
      <c r="PP28" s="512"/>
      <c r="PQ28" s="512"/>
      <c r="PR28" s="512"/>
      <c r="PS28" s="512"/>
      <c r="PT28" s="512"/>
      <c r="PU28" s="512"/>
      <c r="PV28" s="512"/>
      <c r="PW28" s="512"/>
      <c r="PX28" s="512"/>
      <c r="PY28" s="512"/>
      <c r="PZ28" s="512"/>
      <c r="QA28" s="512"/>
      <c r="QB28" s="512"/>
      <c r="QC28" s="512"/>
      <c r="QD28" s="512"/>
      <c r="QE28" s="512"/>
      <c r="QF28" s="512"/>
      <c r="QG28" s="512"/>
      <c r="QH28" s="512"/>
      <c r="QI28" s="512"/>
      <c r="QJ28" s="512"/>
      <c r="QK28" s="512"/>
      <c r="QL28" s="512"/>
      <c r="QM28" s="512"/>
      <c r="QN28" s="512"/>
      <c r="QO28" s="512"/>
      <c r="QP28" s="512"/>
      <c r="QQ28" s="512"/>
      <c r="QR28" s="512"/>
      <c r="QS28" s="512"/>
      <c r="QT28" s="512"/>
      <c r="QU28" s="512"/>
      <c r="QV28" s="512"/>
      <c r="QW28" s="512"/>
      <c r="QX28" s="512"/>
      <c r="QY28" s="512"/>
      <c r="QZ28" s="512"/>
      <c r="RA28" s="512"/>
      <c r="RB28" s="512"/>
      <c r="RC28" s="512"/>
      <c r="RD28" s="512"/>
      <c r="RE28" s="512"/>
      <c r="RF28" s="512"/>
      <c r="RG28" s="512"/>
      <c r="RH28" s="512"/>
      <c r="RI28" s="512"/>
      <c r="RJ28" s="512"/>
      <c r="RK28" s="512"/>
      <c r="RL28" s="512"/>
      <c r="RM28" s="512"/>
      <c r="RN28" s="512"/>
      <c r="RO28" s="512"/>
      <c r="RP28" s="512"/>
      <c r="RQ28" s="512"/>
      <c r="RR28" s="512"/>
      <c r="RS28" s="512"/>
      <c r="RT28" s="512"/>
      <c r="RU28" s="512"/>
      <c r="RV28" s="512"/>
      <c r="RW28" s="512"/>
      <c r="RX28" s="512"/>
      <c r="RY28" s="512"/>
      <c r="RZ28" s="512"/>
      <c r="SA28" s="512"/>
      <c r="SB28" s="512"/>
      <c r="SC28" s="512"/>
      <c r="SD28" s="512"/>
      <c r="SE28" s="512"/>
      <c r="SF28" s="512"/>
      <c r="SG28" s="512"/>
      <c r="SH28" s="512"/>
      <c r="SI28" s="512"/>
      <c r="SJ28" s="512"/>
      <c r="SK28" s="512"/>
      <c r="SL28" s="512"/>
      <c r="SM28" s="512"/>
      <c r="SN28" s="512"/>
      <c r="SO28" s="512"/>
      <c r="SP28" s="512"/>
      <c r="SQ28" s="512"/>
      <c r="SR28" s="512"/>
      <c r="SS28" s="512"/>
      <c r="ST28" s="512"/>
      <c r="SU28" s="512"/>
      <c r="SV28" s="512"/>
      <c r="SW28" s="512"/>
      <c r="SX28" s="512"/>
      <c r="SY28" s="512"/>
      <c r="SZ28" s="512"/>
      <c r="TA28" s="512"/>
      <c r="TB28" s="512"/>
      <c r="TC28" s="512"/>
      <c r="TD28" s="512"/>
      <c r="TE28" s="512"/>
      <c r="TF28" s="512"/>
      <c r="TG28" s="512"/>
      <c r="TH28" s="512"/>
      <c r="TI28" s="512"/>
      <c r="TJ28" s="512"/>
      <c r="TK28" s="512"/>
      <c r="TL28" s="512"/>
      <c r="TM28" s="512"/>
      <c r="TN28" s="512"/>
      <c r="TO28" s="512"/>
      <c r="TP28" s="512"/>
      <c r="TQ28" s="512"/>
      <c r="TR28" s="512"/>
      <c r="TS28" s="512"/>
      <c r="TT28" s="512"/>
      <c r="TU28" s="512"/>
      <c r="TV28" s="512"/>
      <c r="TW28" s="512"/>
      <c r="TX28" s="512"/>
      <c r="TY28" s="512"/>
      <c r="TZ28" s="512"/>
      <c r="UA28" s="512"/>
      <c r="UB28" s="512"/>
      <c r="UC28" s="512"/>
      <c r="UD28" s="512"/>
      <c r="UE28" s="512"/>
      <c r="UF28" s="512"/>
      <c r="UG28" s="512"/>
      <c r="UH28" s="512"/>
      <c r="UI28" s="512"/>
      <c r="UJ28" s="512"/>
      <c r="UK28" s="512"/>
      <c r="UL28" s="512"/>
      <c r="UM28" s="512"/>
      <c r="UN28" s="512"/>
      <c r="UO28" s="512"/>
      <c r="UP28" s="512"/>
      <c r="UQ28" s="512"/>
      <c r="UR28" s="512"/>
      <c r="US28" s="512"/>
      <c r="UT28" s="512"/>
      <c r="UU28" s="512"/>
      <c r="UV28" s="512"/>
      <c r="UW28" s="512"/>
      <c r="UX28" s="512"/>
      <c r="UY28" s="512"/>
      <c r="UZ28" s="512"/>
      <c r="VA28" s="512"/>
      <c r="VB28" s="512"/>
      <c r="VC28" s="512"/>
      <c r="VD28" s="512"/>
      <c r="VE28" s="512"/>
      <c r="VF28" s="512"/>
      <c r="VG28" s="512"/>
      <c r="VH28" s="512"/>
      <c r="VI28" s="512"/>
      <c r="VJ28" s="512"/>
      <c r="VK28" s="512"/>
      <c r="VL28" s="512"/>
      <c r="VM28" s="512"/>
      <c r="VN28" s="512"/>
      <c r="VO28" s="512"/>
      <c r="VP28" s="512"/>
      <c r="VQ28" s="512"/>
      <c r="VR28" s="512"/>
      <c r="VS28" s="512"/>
      <c r="VT28" s="512"/>
      <c r="VU28" s="512"/>
      <c r="VV28" s="512"/>
      <c r="VW28" s="512"/>
      <c r="VX28" s="512"/>
      <c r="VY28" s="512"/>
      <c r="VZ28" s="512"/>
      <c r="WA28" s="512"/>
      <c r="WB28" s="512"/>
      <c r="WC28" s="512"/>
      <c r="WD28" s="512"/>
      <c r="WE28" s="512"/>
      <c r="WF28" s="512"/>
      <c r="WG28" s="512"/>
      <c r="WH28" s="512"/>
      <c r="WI28" s="512"/>
      <c r="WJ28" s="512"/>
      <c r="WK28" s="512"/>
      <c r="WL28" s="512"/>
      <c r="WM28" s="512"/>
      <c r="WN28" s="512"/>
      <c r="WO28" s="512"/>
      <c r="WP28" s="512"/>
      <c r="WQ28" s="512"/>
      <c r="WR28" s="512"/>
      <c r="WS28" s="512"/>
      <c r="WT28" s="512"/>
      <c r="WU28" s="512"/>
      <c r="WV28" s="512"/>
      <c r="WW28" s="512"/>
      <c r="WX28" s="512"/>
      <c r="WY28" s="512"/>
      <c r="WZ28" s="512"/>
      <c r="XA28" s="512"/>
      <c r="XB28" s="512"/>
      <c r="XC28" s="512"/>
      <c r="XD28" s="512"/>
      <c r="XE28" s="512"/>
      <c r="XF28" s="512"/>
      <c r="XG28" s="512"/>
      <c r="XH28" s="512"/>
      <c r="XI28" s="512"/>
      <c r="XJ28" s="512"/>
      <c r="XK28" s="512"/>
      <c r="XL28" s="512"/>
      <c r="XM28" s="512"/>
      <c r="XN28" s="512"/>
      <c r="XO28" s="512"/>
      <c r="XP28" s="512"/>
      <c r="XQ28" s="512"/>
      <c r="XR28" s="512"/>
      <c r="XS28" s="512"/>
      <c r="XT28" s="512"/>
      <c r="XU28" s="512"/>
      <c r="XV28" s="512"/>
      <c r="XW28" s="512"/>
      <c r="XX28" s="512"/>
      <c r="XY28" s="512"/>
      <c r="XZ28" s="512"/>
      <c r="YA28" s="512"/>
      <c r="YB28" s="512"/>
      <c r="YC28" s="512"/>
      <c r="YD28" s="512"/>
      <c r="YE28" s="512"/>
      <c r="YF28" s="512"/>
      <c r="YG28" s="512"/>
      <c r="YH28" s="512"/>
      <c r="YI28" s="512"/>
      <c r="YJ28" s="512"/>
      <c r="YK28" s="512"/>
      <c r="YL28" s="512"/>
      <c r="YM28" s="512"/>
      <c r="YN28" s="512"/>
      <c r="YO28" s="512"/>
      <c r="YP28" s="512"/>
      <c r="YQ28" s="512"/>
      <c r="YR28" s="512"/>
      <c r="YS28" s="512"/>
      <c r="YT28" s="512"/>
      <c r="YU28" s="512"/>
      <c r="YV28" s="512"/>
      <c r="YW28" s="512"/>
      <c r="YX28" s="512"/>
      <c r="YY28" s="512"/>
      <c r="YZ28" s="512"/>
      <c r="ZA28" s="512"/>
      <c r="ZB28" s="512"/>
      <c r="ZC28" s="512"/>
      <c r="ZD28" s="512"/>
      <c r="ZE28" s="512"/>
      <c r="ZF28" s="512"/>
      <c r="ZG28" s="512"/>
      <c r="ZH28" s="512"/>
      <c r="ZI28" s="512"/>
      <c r="ZJ28" s="512"/>
      <c r="ZK28" s="512"/>
      <c r="ZL28" s="512"/>
      <c r="ZM28" s="512"/>
      <c r="ZN28" s="512"/>
      <c r="ZO28" s="512"/>
      <c r="ZP28" s="512"/>
      <c r="ZQ28" s="512"/>
      <c r="ZR28" s="512"/>
      <c r="ZS28" s="512"/>
      <c r="ZT28" s="512"/>
      <c r="ZU28" s="512"/>
      <c r="ZV28" s="512"/>
      <c r="ZW28" s="512"/>
      <c r="ZX28" s="512"/>
      <c r="ZY28" s="512"/>
      <c r="ZZ28" s="512"/>
      <c r="AAA28" s="512"/>
      <c r="AAB28" s="512"/>
      <c r="AAC28" s="512"/>
      <c r="AAD28" s="512"/>
      <c r="AAE28" s="512"/>
      <c r="AAF28" s="512"/>
      <c r="AAG28" s="512"/>
      <c r="AAH28" s="512"/>
      <c r="AAI28" s="512"/>
      <c r="AAJ28" s="512"/>
      <c r="AAK28" s="512"/>
      <c r="AAL28" s="512"/>
      <c r="AAM28" s="512"/>
      <c r="AAN28" s="512"/>
      <c r="AAO28" s="512"/>
      <c r="AAP28" s="512"/>
      <c r="AAQ28" s="512"/>
      <c r="AAR28" s="512"/>
      <c r="AAS28" s="512"/>
      <c r="AAT28" s="512"/>
      <c r="AAU28" s="512"/>
      <c r="AAV28" s="512"/>
      <c r="AAW28" s="512"/>
      <c r="AAX28" s="512"/>
      <c r="AAY28" s="512"/>
      <c r="AAZ28" s="512"/>
      <c r="ABA28" s="512"/>
      <c r="ABB28" s="512"/>
      <c r="ABC28" s="512"/>
      <c r="ABD28" s="512"/>
      <c r="ABE28" s="512"/>
      <c r="ABF28" s="512"/>
      <c r="ABG28" s="512"/>
      <c r="ABH28" s="512"/>
      <c r="ABI28" s="512"/>
      <c r="ABJ28" s="512"/>
      <c r="ABK28" s="512"/>
      <c r="ABL28" s="512"/>
      <c r="ABM28" s="512"/>
      <c r="ABN28" s="512"/>
      <c r="ABO28" s="512"/>
      <c r="ABP28" s="512"/>
      <c r="ABQ28" s="512"/>
      <c r="ABR28" s="512"/>
      <c r="ABS28" s="512"/>
      <c r="ABT28" s="512"/>
      <c r="ABU28" s="512"/>
      <c r="ABV28" s="512"/>
      <c r="ABW28" s="512"/>
      <c r="ABX28" s="512"/>
      <c r="ABY28" s="512"/>
      <c r="ABZ28" s="512"/>
      <c r="ACA28" s="512"/>
      <c r="ACB28" s="512"/>
      <c r="ACC28" s="512"/>
      <c r="ACD28" s="512"/>
      <c r="ACE28" s="512"/>
      <c r="ACF28" s="512"/>
      <c r="ACG28" s="512"/>
      <c r="ACH28" s="512"/>
      <c r="ACI28" s="512"/>
      <c r="ACJ28" s="512"/>
      <c r="ACK28" s="512"/>
      <c r="ACL28" s="512"/>
      <c r="ACM28" s="512"/>
      <c r="ACN28" s="512"/>
      <c r="ACO28" s="512"/>
      <c r="ACP28" s="512"/>
      <c r="ACQ28" s="512"/>
      <c r="ACR28" s="512"/>
      <c r="ACS28" s="512"/>
      <c r="ACT28" s="512"/>
      <c r="ACU28" s="512"/>
      <c r="ACV28" s="512"/>
      <c r="ACW28" s="512"/>
      <c r="ACX28" s="512"/>
      <c r="ACY28" s="512"/>
      <c r="ACZ28" s="512"/>
      <c r="ADA28" s="512"/>
      <c r="ADB28" s="512"/>
      <c r="ADC28" s="512"/>
      <c r="ADD28" s="512"/>
      <c r="ADE28" s="512"/>
      <c r="ADF28" s="512"/>
      <c r="ADG28" s="512"/>
      <c r="ADH28" s="512"/>
      <c r="ADI28" s="512"/>
      <c r="ADJ28" s="512"/>
      <c r="ADK28" s="512"/>
      <c r="ADL28" s="512"/>
      <c r="ADM28" s="512"/>
      <c r="ADN28" s="512"/>
      <c r="ADO28" s="512"/>
      <c r="ADP28" s="512"/>
      <c r="ADQ28" s="512"/>
      <c r="ADR28" s="512"/>
      <c r="ADS28" s="512"/>
      <c r="ADT28" s="512"/>
      <c r="ADU28" s="512"/>
      <c r="ADV28" s="512"/>
      <c r="ADW28" s="512"/>
      <c r="ADX28" s="512"/>
      <c r="ADY28" s="512"/>
      <c r="ADZ28" s="512"/>
      <c r="AEA28" s="512"/>
      <c r="AEB28" s="512"/>
      <c r="AEC28" s="512"/>
      <c r="AED28" s="512"/>
      <c r="AEE28" s="512"/>
      <c r="AEF28" s="512"/>
      <c r="AEG28" s="512"/>
      <c r="AEH28" s="512"/>
      <c r="AEI28" s="512"/>
      <c r="AEJ28" s="512"/>
      <c r="AEK28" s="512"/>
      <c r="AEL28" s="512"/>
      <c r="AEM28" s="512"/>
      <c r="AEN28" s="512"/>
      <c r="AEO28" s="512"/>
      <c r="AEP28" s="512"/>
      <c r="AEQ28" s="512"/>
      <c r="AER28" s="512"/>
      <c r="AES28" s="512"/>
      <c r="AET28" s="512"/>
      <c r="AEU28" s="512"/>
      <c r="AEV28" s="512"/>
      <c r="AEW28" s="512"/>
      <c r="AEX28" s="512"/>
      <c r="AEY28" s="512"/>
      <c r="AEZ28" s="512"/>
      <c r="AFA28" s="512"/>
      <c r="AFB28" s="512"/>
      <c r="AFC28" s="512"/>
      <c r="AFD28" s="512"/>
      <c r="AFE28" s="512"/>
      <c r="AFF28" s="512"/>
      <c r="AFG28" s="512"/>
      <c r="AFH28" s="512"/>
      <c r="AFI28" s="512"/>
      <c r="AFJ28" s="512"/>
      <c r="AFK28" s="512"/>
      <c r="AFL28" s="512"/>
      <c r="AFM28" s="512"/>
      <c r="AFN28" s="512"/>
      <c r="AFO28" s="512"/>
      <c r="AFP28" s="512"/>
      <c r="AFQ28" s="512"/>
      <c r="AFR28" s="512"/>
      <c r="AFS28" s="512"/>
      <c r="AFT28" s="512"/>
      <c r="AFU28" s="512"/>
      <c r="AFV28" s="512"/>
      <c r="AFW28" s="512"/>
      <c r="AFX28" s="512"/>
      <c r="AFY28" s="512"/>
      <c r="AFZ28" s="512"/>
      <c r="AGA28" s="512"/>
      <c r="AGB28" s="512"/>
      <c r="AGC28" s="512"/>
      <c r="AGD28" s="512"/>
      <c r="AGE28" s="512"/>
      <c r="AGF28" s="512"/>
      <c r="AGG28" s="512"/>
      <c r="AGH28" s="512"/>
      <c r="AGI28" s="512"/>
      <c r="AGJ28" s="512"/>
      <c r="AGK28" s="512"/>
      <c r="AGL28" s="512"/>
      <c r="AGM28" s="512"/>
      <c r="AGN28" s="512"/>
      <c r="AGO28" s="512"/>
      <c r="AGP28" s="512"/>
      <c r="AGQ28" s="512"/>
      <c r="AGR28" s="512"/>
      <c r="AGS28" s="512"/>
      <c r="AGT28" s="512"/>
      <c r="AGU28" s="512"/>
      <c r="AGV28" s="512"/>
      <c r="AGW28" s="512"/>
      <c r="AGX28" s="512"/>
      <c r="AGY28" s="512"/>
      <c r="AGZ28" s="512"/>
      <c r="AHA28" s="512"/>
      <c r="AHB28" s="512"/>
      <c r="AHC28" s="512"/>
      <c r="AHD28" s="512"/>
      <c r="AHE28" s="512"/>
      <c r="AHF28" s="512"/>
      <c r="AHG28" s="512"/>
      <c r="AHH28" s="512"/>
      <c r="AHI28" s="512"/>
      <c r="AHJ28" s="512"/>
      <c r="AHK28" s="512"/>
      <c r="AHL28" s="512"/>
      <c r="AHM28" s="512"/>
      <c r="AHN28" s="512"/>
      <c r="AHO28" s="512"/>
      <c r="AHP28" s="512"/>
      <c r="AHQ28" s="512"/>
      <c r="AHR28" s="512"/>
      <c r="AHS28" s="512"/>
      <c r="AHT28" s="512"/>
      <c r="AHU28" s="512"/>
      <c r="AHV28" s="512"/>
      <c r="AHW28" s="512"/>
      <c r="AHX28" s="512"/>
      <c r="AHY28" s="512"/>
      <c r="AHZ28" s="512"/>
      <c r="AIA28" s="512"/>
      <c r="AIB28" s="512"/>
      <c r="AIC28" s="512"/>
      <c r="AID28" s="512"/>
      <c r="AIE28" s="512"/>
      <c r="AIF28" s="512"/>
      <c r="AIG28" s="512"/>
      <c r="AIH28" s="512"/>
      <c r="AII28" s="512"/>
      <c r="AIJ28" s="512"/>
      <c r="AIK28" s="512"/>
      <c r="AIL28" s="512"/>
      <c r="AIM28" s="512"/>
      <c r="AIN28" s="512"/>
      <c r="AIO28" s="512"/>
      <c r="AIP28" s="512"/>
      <c r="AIQ28" s="512"/>
      <c r="AIR28" s="512"/>
      <c r="AIS28" s="512"/>
      <c r="AIT28" s="512"/>
      <c r="AIU28" s="512"/>
      <c r="AIV28" s="512"/>
      <c r="AIW28" s="512"/>
      <c r="AIX28" s="512"/>
      <c r="AIY28" s="512"/>
      <c r="AIZ28" s="512"/>
      <c r="AJA28" s="512"/>
      <c r="AJB28" s="512"/>
      <c r="AJC28" s="512"/>
      <c r="AJD28" s="512"/>
      <c r="AJE28" s="512"/>
      <c r="AJF28" s="512"/>
      <c r="AJG28" s="512"/>
      <c r="AJH28" s="512"/>
      <c r="AJI28" s="512"/>
      <c r="AJJ28" s="512"/>
      <c r="AJK28" s="512"/>
      <c r="AJL28" s="512"/>
      <c r="AJM28" s="512"/>
      <c r="AJN28" s="512"/>
      <c r="AJO28" s="512"/>
      <c r="AJP28" s="512"/>
      <c r="AJQ28" s="512"/>
      <c r="AJR28" s="512"/>
      <c r="AJS28" s="512"/>
      <c r="AJT28" s="512"/>
      <c r="AJU28" s="512"/>
      <c r="AJV28" s="512"/>
      <c r="AJW28" s="512"/>
      <c r="AJX28" s="512"/>
      <c r="AJY28" s="512"/>
      <c r="AJZ28" s="512"/>
      <c r="AKA28" s="512"/>
      <c r="AKB28" s="512"/>
      <c r="AKC28" s="512"/>
      <c r="AKD28" s="512"/>
      <c r="AKE28" s="512"/>
      <c r="AKF28" s="512"/>
      <c r="AKG28" s="512"/>
      <c r="AKH28" s="512"/>
      <c r="AKI28" s="512"/>
      <c r="AKJ28" s="512"/>
      <c r="AKK28" s="512"/>
      <c r="AKL28" s="512"/>
      <c r="AKM28" s="512"/>
      <c r="AKN28" s="512"/>
      <c r="AKO28" s="512"/>
      <c r="AKP28" s="512"/>
      <c r="AKQ28" s="512"/>
      <c r="AKR28" s="512"/>
      <c r="AKS28" s="512"/>
      <c r="AKT28" s="512"/>
      <c r="AKU28" s="512"/>
      <c r="AKV28" s="512"/>
      <c r="AKW28" s="512"/>
      <c r="AKX28" s="512"/>
      <c r="AKY28" s="512"/>
      <c r="AKZ28" s="512"/>
      <c r="ALA28" s="512"/>
      <c r="ALB28" s="512"/>
      <c r="ALC28" s="512"/>
      <c r="ALD28" s="512"/>
      <c r="ALE28" s="512"/>
      <c r="ALF28" s="512"/>
      <c r="ALG28" s="512"/>
      <c r="ALH28" s="512"/>
      <c r="ALI28" s="512"/>
      <c r="ALJ28" s="512"/>
      <c r="ALK28" s="512"/>
      <c r="ALL28" s="512"/>
      <c r="ALM28" s="512"/>
      <c r="ALN28" s="512"/>
      <c r="ALO28" s="512"/>
      <c r="ALP28" s="512"/>
      <c r="ALQ28" s="512"/>
      <c r="ALR28" s="512"/>
      <c r="ALS28" s="512"/>
      <c r="ALT28" s="512"/>
      <c r="ALU28" s="512"/>
      <c r="ALV28" s="512"/>
      <c r="ALW28" s="512"/>
      <c r="ALX28" s="512"/>
      <c r="ALY28" s="512"/>
      <c r="ALZ28" s="512"/>
      <c r="AMA28" s="512"/>
      <c r="AMB28" s="512"/>
      <c r="AMC28" s="512"/>
      <c r="AMD28" s="512"/>
      <c r="AME28" s="512"/>
      <c r="AMF28" s="512"/>
      <c r="AMG28" s="512"/>
      <c r="AMH28" s="512"/>
      <c r="AMI28" s="512"/>
      <c r="AMJ28" s="512"/>
      <c r="AMK28" s="512"/>
      <c r="AML28" s="512"/>
      <c r="AMM28" s="512"/>
      <c r="AMN28" s="512"/>
      <c r="AMO28" s="512"/>
    </row>
    <row r="29" spans="1:1029" s="513" customFormat="1" x14ac:dyDescent="0.25">
      <c r="A29" s="514">
        <v>44152</v>
      </c>
      <c r="B29" s="515" t="s">
        <v>300</v>
      </c>
      <c r="C29" s="516" t="s">
        <v>297</v>
      </c>
      <c r="D29" s="517" t="s">
        <v>303</v>
      </c>
      <c r="E29" s="547">
        <v>60</v>
      </c>
      <c r="F29" s="476"/>
      <c r="G29" s="476"/>
      <c r="H29" s="476"/>
      <c r="I29" s="136">
        <v>44158</v>
      </c>
      <c r="J29" s="237"/>
      <c r="K29" s="238"/>
      <c r="L29" s="239"/>
      <c r="M29" s="239"/>
      <c r="N29" s="124"/>
      <c r="O29" s="240">
        <v>60</v>
      </c>
      <c r="P29" s="241"/>
      <c r="Q29" s="239">
        <v>60</v>
      </c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593">
        <v>10</v>
      </c>
      <c r="AD29" s="242"/>
      <c r="AE29" s="512"/>
      <c r="AF29" s="198"/>
      <c r="AG29" s="512"/>
      <c r="AH29" s="512"/>
      <c r="AI29" s="512"/>
      <c r="AJ29" s="512"/>
      <c r="AK29" s="512"/>
      <c r="AL29" s="512"/>
      <c r="AM29" s="512"/>
      <c r="AN29" s="512"/>
      <c r="AO29" s="512"/>
      <c r="AP29" s="512"/>
      <c r="AQ29" s="512"/>
      <c r="AR29" s="512"/>
      <c r="AS29" s="512"/>
      <c r="AT29" s="512"/>
      <c r="AU29" s="512"/>
      <c r="AV29" s="512"/>
      <c r="AW29" s="512"/>
      <c r="AX29" s="512"/>
      <c r="AY29" s="512"/>
      <c r="AZ29" s="512"/>
      <c r="BA29" s="512"/>
      <c r="BB29" s="512"/>
      <c r="BC29" s="512"/>
      <c r="BD29" s="512"/>
      <c r="BE29" s="512"/>
      <c r="BF29" s="512"/>
      <c r="BG29" s="512"/>
      <c r="BH29" s="512"/>
      <c r="BI29" s="512"/>
      <c r="BJ29" s="512"/>
      <c r="BK29" s="512"/>
      <c r="BL29" s="512"/>
      <c r="BM29" s="512"/>
      <c r="BN29" s="512"/>
      <c r="BO29" s="512"/>
      <c r="BP29" s="512"/>
      <c r="BQ29" s="512"/>
      <c r="BR29" s="512"/>
      <c r="BS29" s="512"/>
      <c r="BT29" s="512"/>
      <c r="BU29" s="512"/>
      <c r="BV29" s="512"/>
      <c r="BW29" s="512"/>
      <c r="BX29" s="512"/>
      <c r="BY29" s="512"/>
      <c r="BZ29" s="512"/>
      <c r="CA29" s="512"/>
      <c r="CB29" s="512"/>
      <c r="CC29" s="512"/>
      <c r="CD29" s="512"/>
      <c r="CE29" s="512"/>
      <c r="CF29" s="512"/>
      <c r="CG29" s="512"/>
      <c r="CH29" s="512"/>
      <c r="CI29" s="512"/>
      <c r="CJ29" s="512"/>
      <c r="CK29" s="512"/>
      <c r="CL29" s="512"/>
      <c r="CM29" s="512"/>
      <c r="CN29" s="512"/>
      <c r="CO29" s="512"/>
      <c r="CP29" s="512"/>
      <c r="CQ29" s="512"/>
      <c r="CR29" s="512"/>
      <c r="CS29" s="512"/>
      <c r="CT29" s="512"/>
      <c r="CU29" s="512"/>
      <c r="CV29" s="512"/>
      <c r="CW29" s="512"/>
      <c r="CX29" s="512"/>
      <c r="CY29" s="512"/>
      <c r="CZ29" s="512"/>
      <c r="DA29" s="512"/>
      <c r="DB29" s="512"/>
      <c r="DC29" s="512"/>
      <c r="DD29" s="512"/>
      <c r="DE29" s="512"/>
      <c r="DF29" s="512"/>
      <c r="DG29" s="512"/>
      <c r="DH29" s="512"/>
      <c r="DI29" s="512"/>
      <c r="DJ29" s="512"/>
      <c r="DK29" s="512"/>
      <c r="DL29" s="512"/>
      <c r="DM29" s="512"/>
      <c r="DN29" s="512"/>
      <c r="DO29" s="512"/>
      <c r="DP29" s="512"/>
      <c r="DQ29" s="512"/>
      <c r="DR29" s="512"/>
      <c r="DS29" s="512"/>
      <c r="DT29" s="512"/>
      <c r="DU29" s="512"/>
      <c r="DV29" s="512"/>
      <c r="DW29" s="512"/>
      <c r="DX29" s="512"/>
      <c r="DY29" s="512"/>
      <c r="DZ29" s="512"/>
      <c r="EA29" s="512"/>
      <c r="EB29" s="512"/>
      <c r="EC29" s="512"/>
      <c r="ED29" s="512"/>
      <c r="EE29" s="512"/>
      <c r="EF29" s="512"/>
      <c r="EG29" s="512"/>
      <c r="EH29" s="512"/>
      <c r="EI29" s="512"/>
      <c r="EJ29" s="512"/>
      <c r="EK29" s="512"/>
      <c r="EL29" s="512"/>
      <c r="EM29" s="512"/>
      <c r="EN29" s="512"/>
      <c r="EO29" s="512"/>
      <c r="EP29" s="512"/>
      <c r="EQ29" s="512"/>
      <c r="ER29" s="512"/>
      <c r="ES29" s="512"/>
      <c r="ET29" s="512"/>
      <c r="EU29" s="512"/>
      <c r="EV29" s="512"/>
      <c r="EW29" s="512"/>
      <c r="EX29" s="512"/>
      <c r="EY29" s="512"/>
      <c r="EZ29" s="512"/>
      <c r="FA29" s="512"/>
      <c r="FB29" s="512"/>
      <c r="FC29" s="512"/>
      <c r="FD29" s="512"/>
      <c r="FE29" s="512"/>
      <c r="FF29" s="512"/>
      <c r="FG29" s="512"/>
      <c r="FH29" s="512"/>
      <c r="FI29" s="512"/>
      <c r="FJ29" s="512"/>
      <c r="FK29" s="512"/>
      <c r="FL29" s="512"/>
      <c r="FM29" s="512"/>
      <c r="FN29" s="512"/>
      <c r="FO29" s="512"/>
      <c r="FP29" s="512"/>
      <c r="FQ29" s="512"/>
      <c r="FR29" s="512"/>
      <c r="FS29" s="512"/>
      <c r="FT29" s="512"/>
      <c r="FU29" s="512"/>
      <c r="FV29" s="512"/>
      <c r="FW29" s="512"/>
      <c r="FX29" s="512"/>
      <c r="FY29" s="512"/>
      <c r="FZ29" s="512"/>
      <c r="GA29" s="512"/>
      <c r="GB29" s="512"/>
      <c r="GC29" s="512"/>
      <c r="GD29" s="512"/>
      <c r="GE29" s="512"/>
      <c r="GF29" s="512"/>
      <c r="GG29" s="512"/>
      <c r="GH29" s="512"/>
      <c r="GI29" s="512"/>
      <c r="GJ29" s="512"/>
      <c r="GK29" s="512"/>
      <c r="GL29" s="512"/>
      <c r="GM29" s="512"/>
      <c r="GN29" s="512"/>
      <c r="GO29" s="512"/>
      <c r="GP29" s="512"/>
      <c r="GQ29" s="512"/>
      <c r="GR29" s="512"/>
      <c r="GS29" s="512"/>
      <c r="GT29" s="512"/>
      <c r="GU29" s="512"/>
      <c r="GV29" s="512"/>
      <c r="GW29" s="512"/>
      <c r="GX29" s="512"/>
      <c r="GY29" s="512"/>
      <c r="GZ29" s="512"/>
      <c r="HA29" s="512"/>
      <c r="HB29" s="512"/>
      <c r="HC29" s="512"/>
      <c r="HD29" s="512"/>
      <c r="HE29" s="512"/>
      <c r="HF29" s="512"/>
      <c r="HG29" s="512"/>
      <c r="HH29" s="512"/>
      <c r="HI29" s="512"/>
      <c r="HJ29" s="512"/>
      <c r="HK29" s="512"/>
      <c r="HL29" s="512"/>
      <c r="HM29" s="512"/>
      <c r="HN29" s="512"/>
      <c r="HO29" s="512"/>
      <c r="HP29" s="512"/>
      <c r="HQ29" s="512"/>
      <c r="HR29" s="512"/>
      <c r="HS29" s="512"/>
      <c r="HT29" s="512"/>
      <c r="HU29" s="512"/>
      <c r="HV29" s="512"/>
      <c r="HW29" s="512"/>
      <c r="HX29" s="512"/>
      <c r="HY29" s="512"/>
      <c r="HZ29" s="512"/>
      <c r="IA29" s="512"/>
      <c r="IB29" s="512"/>
      <c r="IC29" s="512"/>
      <c r="ID29" s="512"/>
      <c r="IE29" s="512"/>
      <c r="IF29" s="512"/>
      <c r="IG29" s="512"/>
      <c r="IH29" s="512"/>
      <c r="II29" s="512"/>
      <c r="IJ29" s="512"/>
      <c r="IK29" s="512"/>
      <c r="IL29" s="512"/>
      <c r="IM29" s="512"/>
      <c r="IN29" s="512"/>
      <c r="IO29" s="512"/>
      <c r="IP29" s="512"/>
      <c r="IQ29" s="512"/>
      <c r="IR29" s="512"/>
      <c r="IS29" s="512"/>
      <c r="IT29" s="512"/>
      <c r="IU29" s="512"/>
      <c r="IV29" s="512"/>
      <c r="IW29" s="512"/>
      <c r="IX29" s="512"/>
      <c r="IY29" s="512"/>
      <c r="IZ29" s="512"/>
      <c r="JA29" s="512"/>
      <c r="JB29" s="512"/>
      <c r="JC29" s="512"/>
      <c r="JD29" s="512"/>
      <c r="JE29" s="512"/>
      <c r="JF29" s="512"/>
      <c r="JG29" s="512"/>
      <c r="JH29" s="512"/>
      <c r="JI29" s="512"/>
      <c r="JJ29" s="512"/>
      <c r="JK29" s="512"/>
      <c r="JL29" s="512"/>
      <c r="JM29" s="512"/>
      <c r="JN29" s="512"/>
      <c r="JO29" s="512"/>
      <c r="JP29" s="512"/>
      <c r="JQ29" s="512"/>
      <c r="JR29" s="512"/>
      <c r="JS29" s="512"/>
      <c r="JT29" s="512"/>
      <c r="JU29" s="512"/>
      <c r="JV29" s="512"/>
      <c r="JW29" s="512"/>
      <c r="JX29" s="512"/>
      <c r="JY29" s="512"/>
      <c r="JZ29" s="512"/>
      <c r="KA29" s="512"/>
      <c r="KB29" s="512"/>
      <c r="KC29" s="512"/>
      <c r="KD29" s="512"/>
      <c r="KE29" s="512"/>
      <c r="KF29" s="512"/>
      <c r="KG29" s="512"/>
      <c r="KH29" s="512"/>
      <c r="KI29" s="512"/>
      <c r="KJ29" s="512"/>
      <c r="KK29" s="512"/>
      <c r="KL29" s="512"/>
      <c r="KM29" s="512"/>
      <c r="KN29" s="512"/>
      <c r="KO29" s="512"/>
      <c r="KP29" s="512"/>
      <c r="KQ29" s="512"/>
      <c r="KR29" s="512"/>
      <c r="KS29" s="512"/>
      <c r="KT29" s="512"/>
      <c r="KU29" s="512"/>
      <c r="KV29" s="512"/>
      <c r="KW29" s="512"/>
      <c r="KX29" s="512"/>
      <c r="KY29" s="512"/>
      <c r="KZ29" s="512"/>
      <c r="LA29" s="512"/>
      <c r="LB29" s="512"/>
      <c r="LC29" s="512"/>
      <c r="LD29" s="512"/>
      <c r="LE29" s="512"/>
      <c r="LF29" s="512"/>
      <c r="LG29" s="512"/>
      <c r="LH29" s="512"/>
      <c r="LI29" s="512"/>
      <c r="LJ29" s="512"/>
      <c r="LK29" s="512"/>
      <c r="LL29" s="512"/>
      <c r="LM29" s="512"/>
      <c r="LN29" s="512"/>
      <c r="LO29" s="512"/>
      <c r="LP29" s="512"/>
      <c r="LQ29" s="512"/>
      <c r="LR29" s="512"/>
      <c r="LS29" s="512"/>
      <c r="LT29" s="512"/>
      <c r="LU29" s="512"/>
      <c r="LV29" s="512"/>
      <c r="LW29" s="512"/>
      <c r="LX29" s="512"/>
      <c r="LY29" s="512"/>
      <c r="LZ29" s="512"/>
      <c r="MA29" s="512"/>
      <c r="MB29" s="512"/>
      <c r="MC29" s="512"/>
      <c r="MD29" s="512"/>
      <c r="ME29" s="512"/>
      <c r="MF29" s="512"/>
      <c r="MG29" s="512"/>
      <c r="MH29" s="512"/>
      <c r="MI29" s="512"/>
      <c r="MJ29" s="512"/>
      <c r="MK29" s="512"/>
      <c r="ML29" s="512"/>
      <c r="MM29" s="512"/>
      <c r="MN29" s="512"/>
      <c r="MO29" s="512"/>
      <c r="MP29" s="512"/>
      <c r="MQ29" s="512"/>
      <c r="MR29" s="512"/>
      <c r="MS29" s="512"/>
      <c r="MT29" s="512"/>
      <c r="MU29" s="512"/>
      <c r="MV29" s="512"/>
      <c r="MW29" s="512"/>
      <c r="MX29" s="512"/>
      <c r="MY29" s="512"/>
      <c r="MZ29" s="512"/>
      <c r="NA29" s="512"/>
      <c r="NB29" s="512"/>
      <c r="NC29" s="512"/>
      <c r="ND29" s="512"/>
      <c r="NE29" s="512"/>
      <c r="NF29" s="512"/>
      <c r="NG29" s="512"/>
      <c r="NH29" s="512"/>
      <c r="NI29" s="512"/>
      <c r="NJ29" s="512"/>
      <c r="NK29" s="512"/>
      <c r="NL29" s="512"/>
      <c r="NM29" s="512"/>
      <c r="NN29" s="512"/>
      <c r="NO29" s="512"/>
      <c r="NP29" s="512"/>
      <c r="NQ29" s="512"/>
      <c r="NR29" s="512"/>
      <c r="NS29" s="512"/>
      <c r="NT29" s="512"/>
      <c r="NU29" s="512"/>
      <c r="NV29" s="512"/>
      <c r="NW29" s="512"/>
      <c r="NX29" s="512"/>
      <c r="NY29" s="512"/>
      <c r="NZ29" s="512"/>
      <c r="OA29" s="512"/>
      <c r="OB29" s="512"/>
      <c r="OC29" s="512"/>
      <c r="OD29" s="512"/>
      <c r="OE29" s="512"/>
      <c r="OF29" s="512"/>
      <c r="OG29" s="512"/>
      <c r="OH29" s="512"/>
      <c r="OI29" s="512"/>
      <c r="OJ29" s="512"/>
      <c r="OK29" s="512"/>
      <c r="OL29" s="512"/>
      <c r="OM29" s="512"/>
      <c r="ON29" s="512"/>
      <c r="OO29" s="512"/>
      <c r="OP29" s="512"/>
      <c r="OQ29" s="512"/>
      <c r="OR29" s="512"/>
      <c r="OS29" s="512"/>
      <c r="OT29" s="512"/>
      <c r="OU29" s="512"/>
      <c r="OV29" s="512"/>
      <c r="OW29" s="512"/>
      <c r="OX29" s="512"/>
      <c r="OY29" s="512"/>
      <c r="OZ29" s="512"/>
      <c r="PA29" s="512"/>
      <c r="PB29" s="512"/>
      <c r="PC29" s="512"/>
      <c r="PD29" s="512"/>
      <c r="PE29" s="512"/>
      <c r="PF29" s="512"/>
      <c r="PG29" s="512"/>
      <c r="PH29" s="512"/>
      <c r="PI29" s="512"/>
      <c r="PJ29" s="512"/>
      <c r="PK29" s="512"/>
      <c r="PL29" s="512"/>
      <c r="PM29" s="512"/>
      <c r="PN29" s="512"/>
      <c r="PO29" s="512"/>
      <c r="PP29" s="512"/>
      <c r="PQ29" s="512"/>
      <c r="PR29" s="512"/>
      <c r="PS29" s="512"/>
      <c r="PT29" s="512"/>
      <c r="PU29" s="512"/>
      <c r="PV29" s="512"/>
      <c r="PW29" s="512"/>
      <c r="PX29" s="512"/>
      <c r="PY29" s="512"/>
      <c r="PZ29" s="512"/>
      <c r="QA29" s="512"/>
      <c r="QB29" s="512"/>
      <c r="QC29" s="512"/>
      <c r="QD29" s="512"/>
      <c r="QE29" s="512"/>
      <c r="QF29" s="512"/>
      <c r="QG29" s="512"/>
      <c r="QH29" s="512"/>
      <c r="QI29" s="512"/>
      <c r="QJ29" s="512"/>
      <c r="QK29" s="512"/>
      <c r="QL29" s="512"/>
      <c r="QM29" s="512"/>
      <c r="QN29" s="512"/>
      <c r="QO29" s="512"/>
      <c r="QP29" s="512"/>
      <c r="QQ29" s="512"/>
      <c r="QR29" s="512"/>
      <c r="QS29" s="512"/>
      <c r="QT29" s="512"/>
      <c r="QU29" s="512"/>
      <c r="QV29" s="512"/>
      <c r="QW29" s="512"/>
      <c r="QX29" s="512"/>
      <c r="QY29" s="512"/>
      <c r="QZ29" s="512"/>
      <c r="RA29" s="512"/>
      <c r="RB29" s="512"/>
      <c r="RC29" s="512"/>
      <c r="RD29" s="512"/>
      <c r="RE29" s="512"/>
      <c r="RF29" s="512"/>
      <c r="RG29" s="512"/>
      <c r="RH29" s="512"/>
      <c r="RI29" s="512"/>
      <c r="RJ29" s="512"/>
      <c r="RK29" s="512"/>
      <c r="RL29" s="512"/>
      <c r="RM29" s="512"/>
      <c r="RN29" s="512"/>
      <c r="RO29" s="512"/>
      <c r="RP29" s="512"/>
      <c r="RQ29" s="512"/>
      <c r="RR29" s="512"/>
      <c r="RS29" s="512"/>
      <c r="RT29" s="512"/>
      <c r="RU29" s="512"/>
      <c r="RV29" s="512"/>
      <c r="RW29" s="512"/>
      <c r="RX29" s="512"/>
      <c r="RY29" s="512"/>
      <c r="RZ29" s="512"/>
      <c r="SA29" s="512"/>
      <c r="SB29" s="512"/>
      <c r="SC29" s="512"/>
      <c r="SD29" s="512"/>
      <c r="SE29" s="512"/>
      <c r="SF29" s="512"/>
      <c r="SG29" s="512"/>
      <c r="SH29" s="512"/>
      <c r="SI29" s="512"/>
      <c r="SJ29" s="512"/>
      <c r="SK29" s="512"/>
      <c r="SL29" s="512"/>
      <c r="SM29" s="512"/>
      <c r="SN29" s="512"/>
      <c r="SO29" s="512"/>
      <c r="SP29" s="512"/>
      <c r="SQ29" s="512"/>
      <c r="SR29" s="512"/>
      <c r="SS29" s="512"/>
      <c r="ST29" s="512"/>
      <c r="SU29" s="512"/>
      <c r="SV29" s="512"/>
      <c r="SW29" s="512"/>
      <c r="SX29" s="512"/>
      <c r="SY29" s="512"/>
      <c r="SZ29" s="512"/>
      <c r="TA29" s="512"/>
      <c r="TB29" s="512"/>
      <c r="TC29" s="512"/>
      <c r="TD29" s="512"/>
      <c r="TE29" s="512"/>
      <c r="TF29" s="512"/>
      <c r="TG29" s="512"/>
      <c r="TH29" s="512"/>
      <c r="TI29" s="512"/>
      <c r="TJ29" s="512"/>
      <c r="TK29" s="512"/>
      <c r="TL29" s="512"/>
      <c r="TM29" s="512"/>
      <c r="TN29" s="512"/>
      <c r="TO29" s="512"/>
      <c r="TP29" s="512"/>
      <c r="TQ29" s="512"/>
      <c r="TR29" s="512"/>
      <c r="TS29" s="512"/>
      <c r="TT29" s="512"/>
      <c r="TU29" s="512"/>
      <c r="TV29" s="512"/>
      <c r="TW29" s="512"/>
      <c r="TX29" s="512"/>
      <c r="TY29" s="512"/>
      <c r="TZ29" s="512"/>
      <c r="UA29" s="512"/>
      <c r="UB29" s="512"/>
      <c r="UC29" s="512"/>
      <c r="UD29" s="512"/>
      <c r="UE29" s="512"/>
      <c r="UF29" s="512"/>
      <c r="UG29" s="512"/>
      <c r="UH29" s="512"/>
      <c r="UI29" s="512"/>
      <c r="UJ29" s="512"/>
      <c r="UK29" s="512"/>
      <c r="UL29" s="512"/>
      <c r="UM29" s="512"/>
      <c r="UN29" s="512"/>
      <c r="UO29" s="512"/>
      <c r="UP29" s="512"/>
      <c r="UQ29" s="512"/>
      <c r="UR29" s="512"/>
      <c r="US29" s="512"/>
      <c r="UT29" s="512"/>
      <c r="UU29" s="512"/>
      <c r="UV29" s="512"/>
      <c r="UW29" s="512"/>
      <c r="UX29" s="512"/>
      <c r="UY29" s="512"/>
      <c r="UZ29" s="512"/>
      <c r="VA29" s="512"/>
      <c r="VB29" s="512"/>
      <c r="VC29" s="512"/>
      <c r="VD29" s="512"/>
      <c r="VE29" s="512"/>
      <c r="VF29" s="512"/>
      <c r="VG29" s="512"/>
      <c r="VH29" s="512"/>
      <c r="VI29" s="512"/>
      <c r="VJ29" s="512"/>
      <c r="VK29" s="512"/>
      <c r="VL29" s="512"/>
      <c r="VM29" s="512"/>
      <c r="VN29" s="512"/>
      <c r="VO29" s="512"/>
      <c r="VP29" s="512"/>
      <c r="VQ29" s="512"/>
      <c r="VR29" s="512"/>
      <c r="VS29" s="512"/>
      <c r="VT29" s="512"/>
      <c r="VU29" s="512"/>
      <c r="VV29" s="512"/>
      <c r="VW29" s="512"/>
      <c r="VX29" s="512"/>
      <c r="VY29" s="512"/>
      <c r="VZ29" s="512"/>
      <c r="WA29" s="512"/>
      <c r="WB29" s="512"/>
      <c r="WC29" s="512"/>
      <c r="WD29" s="512"/>
      <c r="WE29" s="512"/>
      <c r="WF29" s="512"/>
      <c r="WG29" s="512"/>
      <c r="WH29" s="512"/>
      <c r="WI29" s="512"/>
      <c r="WJ29" s="512"/>
      <c r="WK29" s="512"/>
      <c r="WL29" s="512"/>
      <c r="WM29" s="512"/>
      <c r="WN29" s="512"/>
      <c r="WO29" s="512"/>
      <c r="WP29" s="512"/>
      <c r="WQ29" s="512"/>
      <c r="WR29" s="512"/>
      <c r="WS29" s="512"/>
      <c r="WT29" s="512"/>
      <c r="WU29" s="512"/>
      <c r="WV29" s="512"/>
      <c r="WW29" s="512"/>
      <c r="WX29" s="512"/>
      <c r="WY29" s="512"/>
      <c r="WZ29" s="512"/>
      <c r="XA29" s="512"/>
      <c r="XB29" s="512"/>
      <c r="XC29" s="512"/>
      <c r="XD29" s="512"/>
      <c r="XE29" s="512"/>
      <c r="XF29" s="512"/>
      <c r="XG29" s="512"/>
      <c r="XH29" s="512"/>
      <c r="XI29" s="512"/>
      <c r="XJ29" s="512"/>
      <c r="XK29" s="512"/>
      <c r="XL29" s="512"/>
      <c r="XM29" s="512"/>
      <c r="XN29" s="512"/>
      <c r="XO29" s="512"/>
      <c r="XP29" s="512"/>
      <c r="XQ29" s="512"/>
      <c r="XR29" s="512"/>
      <c r="XS29" s="512"/>
      <c r="XT29" s="512"/>
      <c r="XU29" s="512"/>
      <c r="XV29" s="512"/>
      <c r="XW29" s="512"/>
      <c r="XX29" s="512"/>
      <c r="XY29" s="512"/>
      <c r="XZ29" s="512"/>
      <c r="YA29" s="512"/>
      <c r="YB29" s="512"/>
      <c r="YC29" s="512"/>
      <c r="YD29" s="512"/>
      <c r="YE29" s="512"/>
      <c r="YF29" s="512"/>
      <c r="YG29" s="512"/>
      <c r="YH29" s="512"/>
      <c r="YI29" s="512"/>
      <c r="YJ29" s="512"/>
      <c r="YK29" s="512"/>
      <c r="YL29" s="512"/>
      <c r="YM29" s="512"/>
      <c r="YN29" s="512"/>
      <c r="YO29" s="512"/>
      <c r="YP29" s="512"/>
      <c r="YQ29" s="512"/>
      <c r="YR29" s="512"/>
      <c r="YS29" s="512"/>
      <c r="YT29" s="512"/>
      <c r="YU29" s="512"/>
      <c r="YV29" s="512"/>
      <c r="YW29" s="512"/>
      <c r="YX29" s="512"/>
      <c r="YY29" s="512"/>
      <c r="YZ29" s="512"/>
      <c r="ZA29" s="512"/>
      <c r="ZB29" s="512"/>
      <c r="ZC29" s="512"/>
      <c r="ZD29" s="512"/>
      <c r="ZE29" s="512"/>
      <c r="ZF29" s="512"/>
      <c r="ZG29" s="512"/>
      <c r="ZH29" s="512"/>
      <c r="ZI29" s="512"/>
      <c r="ZJ29" s="512"/>
      <c r="ZK29" s="512"/>
      <c r="ZL29" s="512"/>
      <c r="ZM29" s="512"/>
      <c r="ZN29" s="512"/>
      <c r="ZO29" s="512"/>
      <c r="ZP29" s="512"/>
      <c r="ZQ29" s="512"/>
      <c r="ZR29" s="512"/>
      <c r="ZS29" s="512"/>
      <c r="ZT29" s="512"/>
      <c r="ZU29" s="512"/>
      <c r="ZV29" s="512"/>
      <c r="ZW29" s="512"/>
      <c r="ZX29" s="512"/>
      <c r="ZY29" s="512"/>
      <c r="ZZ29" s="512"/>
      <c r="AAA29" s="512"/>
      <c r="AAB29" s="512"/>
      <c r="AAC29" s="512"/>
      <c r="AAD29" s="512"/>
      <c r="AAE29" s="512"/>
      <c r="AAF29" s="512"/>
      <c r="AAG29" s="512"/>
      <c r="AAH29" s="512"/>
      <c r="AAI29" s="512"/>
      <c r="AAJ29" s="512"/>
      <c r="AAK29" s="512"/>
      <c r="AAL29" s="512"/>
      <c r="AAM29" s="512"/>
      <c r="AAN29" s="512"/>
      <c r="AAO29" s="512"/>
      <c r="AAP29" s="512"/>
      <c r="AAQ29" s="512"/>
      <c r="AAR29" s="512"/>
      <c r="AAS29" s="512"/>
      <c r="AAT29" s="512"/>
      <c r="AAU29" s="512"/>
      <c r="AAV29" s="512"/>
      <c r="AAW29" s="512"/>
      <c r="AAX29" s="512"/>
      <c r="AAY29" s="512"/>
      <c r="AAZ29" s="512"/>
      <c r="ABA29" s="512"/>
      <c r="ABB29" s="512"/>
      <c r="ABC29" s="512"/>
      <c r="ABD29" s="512"/>
      <c r="ABE29" s="512"/>
      <c r="ABF29" s="512"/>
      <c r="ABG29" s="512"/>
      <c r="ABH29" s="512"/>
      <c r="ABI29" s="512"/>
      <c r="ABJ29" s="512"/>
      <c r="ABK29" s="512"/>
      <c r="ABL29" s="512"/>
      <c r="ABM29" s="512"/>
      <c r="ABN29" s="512"/>
      <c r="ABO29" s="512"/>
      <c r="ABP29" s="512"/>
      <c r="ABQ29" s="512"/>
      <c r="ABR29" s="512"/>
      <c r="ABS29" s="512"/>
      <c r="ABT29" s="512"/>
      <c r="ABU29" s="512"/>
      <c r="ABV29" s="512"/>
      <c r="ABW29" s="512"/>
      <c r="ABX29" s="512"/>
      <c r="ABY29" s="512"/>
      <c r="ABZ29" s="512"/>
      <c r="ACA29" s="512"/>
      <c r="ACB29" s="512"/>
      <c r="ACC29" s="512"/>
      <c r="ACD29" s="512"/>
      <c r="ACE29" s="512"/>
      <c r="ACF29" s="512"/>
      <c r="ACG29" s="512"/>
      <c r="ACH29" s="512"/>
      <c r="ACI29" s="512"/>
      <c r="ACJ29" s="512"/>
      <c r="ACK29" s="512"/>
      <c r="ACL29" s="512"/>
      <c r="ACM29" s="512"/>
      <c r="ACN29" s="512"/>
      <c r="ACO29" s="512"/>
      <c r="ACP29" s="512"/>
      <c r="ACQ29" s="512"/>
      <c r="ACR29" s="512"/>
      <c r="ACS29" s="512"/>
      <c r="ACT29" s="512"/>
      <c r="ACU29" s="512"/>
      <c r="ACV29" s="512"/>
      <c r="ACW29" s="512"/>
      <c r="ACX29" s="512"/>
      <c r="ACY29" s="512"/>
      <c r="ACZ29" s="512"/>
      <c r="ADA29" s="512"/>
      <c r="ADB29" s="512"/>
      <c r="ADC29" s="512"/>
      <c r="ADD29" s="512"/>
      <c r="ADE29" s="512"/>
      <c r="ADF29" s="512"/>
      <c r="ADG29" s="512"/>
      <c r="ADH29" s="512"/>
      <c r="ADI29" s="512"/>
      <c r="ADJ29" s="512"/>
      <c r="ADK29" s="512"/>
      <c r="ADL29" s="512"/>
      <c r="ADM29" s="512"/>
      <c r="ADN29" s="512"/>
      <c r="ADO29" s="512"/>
      <c r="ADP29" s="512"/>
      <c r="ADQ29" s="512"/>
      <c r="ADR29" s="512"/>
      <c r="ADS29" s="512"/>
      <c r="ADT29" s="512"/>
      <c r="ADU29" s="512"/>
      <c r="ADV29" s="512"/>
      <c r="ADW29" s="512"/>
      <c r="ADX29" s="512"/>
      <c r="ADY29" s="512"/>
      <c r="ADZ29" s="512"/>
      <c r="AEA29" s="512"/>
      <c r="AEB29" s="512"/>
      <c r="AEC29" s="512"/>
      <c r="AED29" s="512"/>
      <c r="AEE29" s="512"/>
      <c r="AEF29" s="512"/>
      <c r="AEG29" s="512"/>
      <c r="AEH29" s="512"/>
      <c r="AEI29" s="512"/>
      <c r="AEJ29" s="512"/>
      <c r="AEK29" s="512"/>
      <c r="AEL29" s="512"/>
      <c r="AEM29" s="512"/>
      <c r="AEN29" s="512"/>
      <c r="AEO29" s="512"/>
      <c r="AEP29" s="512"/>
      <c r="AEQ29" s="512"/>
      <c r="AER29" s="512"/>
      <c r="AES29" s="512"/>
      <c r="AET29" s="512"/>
      <c r="AEU29" s="512"/>
      <c r="AEV29" s="512"/>
      <c r="AEW29" s="512"/>
      <c r="AEX29" s="512"/>
      <c r="AEY29" s="512"/>
      <c r="AEZ29" s="512"/>
      <c r="AFA29" s="512"/>
      <c r="AFB29" s="512"/>
      <c r="AFC29" s="512"/>
      <c r="AFD29" s="512"/>
      <c r="AFE29" s="512"/>
      <c r="AFF29" s="512"/>
      <c r="AFG29" s="512"/>
      <c r="AFH29" s="512"/>
      <c r="AFI29" s="512"/>
      <c r="AFJ29" s="512"/>
      <c r="AFK29" s="512"/>
      <c r="AFL29" s="512"/>
      <c r="AFM29" s="512"/>
      <c r="AFN29" s="512"/>
      <c r="AFO29" s="512"/>
      <c r="AFP29" s="512"/>
      <c r="AFQ29" s="512"/>
      <c r="AFR29" s="512"/>
      <c r="AFS29" s="512"/>
      <c r="AFT29" s="512"/>
      <c r="AFU29" s="512"/>
      <c r="AFV29" s="512"/>
      <c r="AFW29" s="512"/>
      <c r="AFX29" s="512"/>
      <c r="AFY29" s="512"/>
      <c r="AFZ29" s="512"/>
      <c r="AGA29" s="512"/>
      <c r="AGB29" s="512"/>
      <c r="AGC29" s="512"/>
      <c r="AGD29" s="512"/>
      <c r="AGE29" s="512"/>
      <c r="AGF29" s="512"/>
      <c r="AGG29" s="512"/>
      <c r="AGH29" s="512"/>
      <c r="AGI29" s="512"/>
      <c r="AGJ29" s="512"/>
      <c r="AGK29" s="512"/>
      <c r="AGL29" s="512"/>
      <c r="AGM29" s="512"/>
      <c r="AGN29" s="512"/>
      <c r="AGO29" s="512"/>
      <c r="AGP29" s="512"/>
      <c r="AGQ29" s="512"/>
      <c r="AGR29" s="512"/>
      <c r="AGS29" s="512"/>
      <c r="AGT29" s="512"/>
      <c r="AGU29" s="512"/>
      <c r="AGV29" s="512"/>
      <c r="AGW29" s="512"/>
      <c r="AGX29" s="512"/>
      <c r="AGY29" s="512"/>
      <c r="AGZ29" s="512"/>
      <c r="AHA29" s="512"/>
      <c r="AHB29" s="512"/>
      <c r="AHC29" s="512"/>
      <c r="AHD29" s="512"/>
      <c r="AHE29" s="512"/>
      <c r="AHF29" s="512"/>
      <c r="AHG29" s="512"/>
      <c r="AHH29" s="512"/>
      <c r="AHI29" s="512"/>
      <c r="AHJ29" s="512"/>
      <c r="AHK29" s="512"/>
      <c r="AHL29" s="512"/>
      <c r="AHM29" s="512"/>
      <c r="AHN29" s="512"/>
      <c r="AHO29" s="512"/>
      <c r="AHP29" s="512"/>
      <c r="AHQ29" s="512"/>
      <c r="AHR29" s="512"/>
      <c r="AHS29" s="512"/>
      <c r="AHT29" s="512"/>
      <c r="AHU29" s="512"/>
      <c r="AHV29" s="512"/>
      <c r="AHW29" s="512"/>
      <c r="AHX29" s="512"/>
      <c r="AHY29" s="512"/>
      <c r="AHZ29" s="512"/>
      <c r="AIA29" s="512"/>
      <c r="AIB29" s="512"/>
      <c r="AIC29" s="512"/>
      <c r="AID29" s="512"/>
      <c r="AIE29" s="512"/>
      <c r="AIF29" s="512"/>
      <c r="AIG29" s="512"/>
      <c r="AIH29" s="512"/>
      <c r="AII29" s="512"/>
      <c r="AIJ29" s="512"/>
      <c r="AIK29" s="512"/>
      <c r="AIL29" s="512"/>
      <c r="AIM29" s="512"/>
      <c r="AIN29" s="512"/>
      <c r="AIO29" s="512"/>
      <c r="AIP29" s="512"/>
      <c r="AIQ29" s="512"/>
      <c r="AIR29" s="512"/>
      <c r="AIS29" s="512"/>
      <c r="AIT29" s="512"/>
      <c r="AIU29" s="512"/>
      <c r="AIV29" s="512"/>
      <c r="AIW29" s="512"/>
      <c r="AIX29" s="512"/>
      <c r="AIY29" s="512"/>
      <c r="AIZ29" s="512"/>
      <c r="AJA29" s="512"/>
      <c r="AJB29" s="512"/>
      <c r="AJC29" s="512"/>
      <c r="AJD29" s="512"/>
      <c r="AJE29" s="512"/>
      <c r="AJF29" s="512"/>
      <c r="AJG29" s="512"/>
      <c r="AJH29" s="512"/>
      <c r="AJI29" s="512"/>
      <c r="AJJ29" s="512"/>
      <c r="AJK29" s="512"/>
      <c r="AJL29" s="512"/>
      <c r="AJM29" s="512"/>
      <c r="AJN29" s="512"/>
      <c r="AJO29" s="512"/>
      <c r="AJP29" s="512"/>
      <c r="AJQ29" s="512"/>
      <c r="AJR29" s="512"/>
      <c r="AJS29" s="512"/>
      <c r="AJT29" s="512"/>
      <c r="AJU29" s="512"/>
      <c r="AJV29" s="512"/>
      <c r="AJW29" s="512"/>
      <c r="AJX29" s="512"/>
      <c r="AJY29" s="512"/>
      <c r="AJZ29" s="512"/>
      <c r="AKA29" s="512"/>
      <c r="AKB29" s="512"/>
      <c r="AKC29" s="512"/>
      <c r="AKD29" s="512"/>
      <c r="AKE29" s="512"/>
      <c r="AKF29" s="512"/>
      <c r="AKG29" s="512"/>
      <c r="AKH29" s="512"/>
      <c r="AKI29" s="512"/>
      <c r="AKJ29" s="512"/>
      <c r="AKK29" s="512"/>
      <c r="AKL29" s="512"/>
      <c r="AKM29" s="512"/>
      <c r="AKN29" s="512"/>
      <c r="AKO29" s="512"/>
      <c r="AKP29" s="512"/>
      <c r="AKQ29" s="512"/>
      <c r="AKR29" s="512"/>
      <c r="AKS29" s="512"/>
      <c r="AKT29" s="512"/>
      <c r="AKU29" s="512"/>
      <c r="AKV29" s="512"/>
      <c r="AKW29" s="512"/>
      <c r="AKX29" s="512"/>
      <c r="AKY29" s="512"/>
      <c r="AKZ29" s="512"/>
      <c r="ALA29" s="512"/>
      <c r="ALB29" s="512"/>
      <c r="ALC29" s="512"/>
      <c r="ALD29" s="512"/>
      <c r="ALE29" s="512"/>
      <c r="ALF29" s="512"/>
      <c r="ALG29" s="512"/>
      <c r="ALH29" s="512"/>
      <c r="ALI29" s="512"/>
      <c r="ALJ29" s="512"/>
      <c r="ALK29" s="512"/>
      <c r="ALL29" s="512"/>
      <c r="ALM29" s="512"/>
      <c r="ALN29" s="512"/>
      <c r="ALO29" s="512"/>
      <c r="ALP29" s="512"/>
      <c r="ALQ29" s="512"/>
      <c r="ALR29" s="512"/>
      <c r="ALS29" s="512"/>
      <c r="ALT29" s="512"/>
      <c r="ALU29" s="512"/>
      <c r="ALV29" s="512"/>
      <c r="ALW29" s="512"/>
      <c r="ALX29" s="512"/>
      <c r="ALY29" s="512"/>
      <c r="ALZ29" s="512"/>
      <c r="AMA29" s="512"/>
      <c r="AMB29" s="512"/>
      <c r="AMC29" s="512"/>
      <c r="AMD29" s="512"/>
      <c r="AME29" s="512"/>
      <c r="AMF29" s="512"/>
      <c r="AMG29" s="512"/>
      <c r="AMH29" s="512"/>
      <c r="AMI29" s="512"/>
      <c r="AMJ29" s="512"/>
      <c r="AMK29" s="512"/>
      <c r="AML29" s="512"/>
      <c r="AMM29" s="512"/>
      <c r="AMN29" s="512"/>
      <c r="AMO29" s="512"/>
    </row>
    <row r="30" spans="1:1029" s="513" customFormat="1" x14ac:dyDescent="0.25">
      <c r="A30" s="345">
        <v>44152</v>
      </c>
      <c r="B30" s="346" t="s">
        <v>228</v>
      </c>
      <c r="C30" s="347">
        <v>3790</v>
      </c>
      <c r="D30" s="583" t="s">
        <v>292</v>
      </c>
      <c r="E30" s="548">
        <v>990</v>
      </c>
      <c r="F30" s="476"/>
      <c r="G30" s="476"/>
      <c r="H30" s="476"/>
      <c r="I30" s="136">
        <v>44158</v>
      </c>
      <c r="J30" s="237"/>
      <c r="K30" s="238"/>
      <c r="L30" s="239"/>
      <c r="M30" s="239"/>
      <c r="N30" s="124"/>
      <c r="O30" s="240">
        <v>990</v>
      </c>
      <c r="P30" s="241"/>
      <c r="Q30" s="239"/>
      <c r="R30" s="239">
        <v>825</v>
      </c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593"/>
      <c r="AD30" s="242">
        <v>165</v>
      </c>
      <c r="AE30" s="512"/>
      <c r="AF30" s="198"/>
      <c r="AG30" s="512"/>
      <c r="AH30" s="512"/>
      <c r="AI30" s="512"/>
      <c r="AJ30" s="512"/>
      <c r="AK30" s="512"/>
      <c r="AL30" s="512"/>
      <c r="AM30" s="512"/>
      <c r="AN30" s="512"/>
      <c r="AO30" s="512"/>
      <c r="AP30" s="512"/>
      <c r="AQ30" s="512"/>
      <c r="AR30" s="512"/>
      <c r="AS30" s="512"/>
      <c r="AT30" s="512"/>
      <c r="AU30" s="512"/>
      <c r="AV30" s="512"/>
      <c r="AW30" s="512"/>
      <c r="AX30" s="512"/>
      <c r="AY30" s="512"/>
      <c r="AZ30" s="512"/>
      <c r="BA30" s="512"/>
      <c r="BB30" s="512"/>
      <c r="BC30" s="512"/>
      <c r="BD30" s="512"/>
      <c r="BE30" s="512"/>
      <c r="BF30" s="512"/>
      <c r="BG30" s="512"/>
      <c r="BH30" s="512"/>
      <c r="BI30" s="512"/>
      <c r="BJ30" s="512"/>
      <c r="BK30" s="512"/>
      <c r="BL30" s="512"/>
      <c r="BM30" s="512"/>
      <c r="BN30" s="512"/>
      <c r="BO30" s="512"/>
      <c r="BP30" s="512"/>
      <c r="BQ30" s="512"/>
      <c r="BR30" s="512"/>
      <c r="BS30" s="512"/>
      <c r="BT30" s="512"/>
      <c r="BU30" s="512"/>
      <c r="BV30" s="512"/>
      <c r="BW30" s="512"/>
      <c r="BX30" s="512"/>
      <c r="BY30" s="512"/>
      <c r="BZ30" s="512"/>
      <c r="CA30" s="512"/>
      <c r="CB30" s="512"/>
      <c r="CC30" s="512"/>
      <c r="CD30" s="512"/>
      <c r="CE30" s="512"/>
      <c r="CF30" s="512"/>
      <c r="CG30" s="512"/>
      <c r="CH30" s="512"/>
      <c r="CI30" s="512"/>
      <c r="CJ30" s="512"/>
      <c r="CK30" s="512"/>
      <c r="CL30" s="512"/>
      <c r="CM30" s="512"/>
      <c r="CN30" s="512"/>
      <c r="CO30" s="512"/>
      <c r="CP30" s="512"/>
      <c r="CQ30" s="512"/>
      <c r="CR30" s="512"/>
      <c r="CS30" s="512"/>
      <c r="CT30" s="512"/>
      <c r="CU30" s="512"/>
      <c r="CV30" s="512"/>
      <c r="CW30" s="512"/>
      <c r="CX30" s="512"/>
      <c r="CY30" s="512"/>
      <c r="CZ30" s="512"/>
      <c r="DA30" s="512"/>
      <c r="DB30" s="512"/>
      <c r="DC30" s="512"/>
      <c r="DD30" s="512"/>
      <c r="DE30" s="512"/>
      <c r="DF30" s="512"/>
      <c r="DG30" s="512"/>
      <c r="DH30" s="512"/>
      <c r="DI30" s="512"/>
      <c r="DJ30" s="512"/>
      <c r="DK30" s="512"/>
      <c r="DL30" s="512"/>
      <c r="DM30" s="512"/>
      <c r="DN30" s="512"/>
      <c r="DO30" s="512"/>
      <c r="DP30" s="512"/>
      <c r="DQ30" s="512"/>
      <c r="DR30" s="512"/>
      <c r="DS30" s="512"/>
      <c r="DT30" s="512"/>
      <c r="DU30" s="512"/>
      <c r="DV30" s="512"/>
      <c r="DW30" s="512"/>
      <c r="DX30" s="512"/>
      <c r="DY30" s="512"/>
      <c r="DZ30" s="512"/>
      <c r="EA30" s="512"/>
      <c r="EB30" s="512"/>
      <c r="EC30" s="512"/>
      <c r="ED30" s="512"/>
      <c r="EE30" s="512"/>
      <c r="EF30" s="512"/>
      <c r="EG30" s="512"/>
      <c r="EH30" s="512"/>
      <c r="EI30" s="512"/>
      <c r="EJ30" s="512"/>
      <c r="EK30" s="512"/>
      <c r="EL30" s="512"/>
      <c r="EM30" s="512"/>
      <c r="EN30" s="512"/>
      <c r="EO30" s="512"/>
      <c r="EP30" s="512"/>
      <c r="EQ30" s="512"/>
      <c r="ER30" s="512"/>
      <c r="ES30" s="512"/>
      <c r="ET30" s="512"/>
      <c r="EU30" s="512"/>
      <c r="EV30" s="512"/>
      <c r="EW30" s="512"/>
      <c r="EX30" s="512"/>
      <c r="EY30" s="512"/>
      <c r="EZ30" s="512"/>
      <c r="FA30" s="512"/>
      <c r="FB30" s="512"/>
      <c r="FC30" s="512"/>
      <c r="FD30" s="512"/>
      <c r="FE30" s="512"/>
      <c r="FF30" s="512"/>
      <c r="FG30" s="512"/>
      <c r="FH30" s="512"/>
      <c r="FI30" s="512"/>
      <c r="FJ30" s="512"/>
      <c r="FK30" s="512"/>
      <c r="FL30" s="512"/>
      <c r="FM30" s="512"/>
      <c r="FN30" s="512"/>
      <c r="FO30" s="512"/>
      <c r="FP30" s="512"/>
      <c r="FQ30" s="512"/>
      <c r="FR30" s="512"/>
      <c r="FS30" s="512"/>
      <c r="FT30" s="512"/>
      <c r="FU30" s="512"/>
      <c r="FV30" s="512"/>
      <c r="FW30" s="512"/>
      <c r="FX30" s="512"/>
      <c r="FY30" s="512"/>
      <c r="FZ30" s="512"/>
      <c r="GA30" s="512"/>
      <c r="GB30" s="512"/>
      <c r="GC30" s="512"/>
      <c r="GD30" s="512"/>
      <c r="GE30" s="512"/>
      <c r="GF30" s="512"/>
      <c r="GG30" s="512"/>
      <c r="GH30" s="512"/>
      <c r="GI30" s="512"/>
      <c r="GJ30" s="512"/>
      <c r="GK30" s="512"/>
      <c r="GL30" s="512"/>
      <c r="GM30" s="512"/>
      <c r="GN30" s="512"/>
      <c r="GO30" s="512"/>
      <c r="GP30" s="512"/>
      <c r="GQ30" s="512"/>
      <c r="GR30" s="512"/>
      <c r="GS30" s="512"/>
      <c r="GT30" s="512"/>
      <c r="GU30" s="512"/>
      <c r="GV30" s="512"/>
      <c r="GW30" s="512"/>
      <c r="GX30" s="512"/>
      <c r="GY30" s="512"/>
      <c r="GZ30" s="512"/>
      <c r="HA30" s="512"/>
      <c r="HB30" s="512"/>
      <c r="HC30" s="512"/>
      <c r="HD30" s="512"/>
      <c r="HE30" s="512"/>
      <c r="HF30" s="512"/>
      <c r="HG30" s="512"/>
      <c r="HH30" s="512"/>
      <c r="HI30" s="512"/>
      <c r="HJ30" s="512"/>
      <c r="HK30" s="512"/>
      <c r="HL30" s="512"/>
      <c r="HM30" s="512"/>
      <c r="HN30" s="512"/>
      <c r="HO30" s="512"/>
      <c r="HP30" s="512"/>
      <c r="HQ30" s="512"/>
      <c r="HR30" s="512"/>
      <c r="HS30" s="512"/>
      <c r="HT30" s="512"/>
      <c r="HU30" s="512"/>
      <c r="HV30" s="512"/>
      <c r="HW30" s="512"/>
      <c r="HX30" s="512"/>
      <c r="HY30" s="512"/>
      <c r="HZ30" s="512"/>
      <c r="IA30" s="512"/>
      <c r="IB30" s="512"/>
      <c r="IC30" s="512"/>
      <c r="ID30" s="512"/>
      <c r="IE30" s="512"/>
      <c r="IF30" s="512"/>
      <c r="IG30" s="512"/>
      <c r="IH30" s="512"/>
      <c r="II30" s="512"/>
      <c r="IJ30" s="512"/>
      <c r="IK30" s="512"/>
      <c r="IL30" s="512"/>
      <c r="IM30" s="512"/>
      <c r="IN30" s="512"/>
      <c r="IO30" s="512"/>
      <c r="IP30" s="512"/>
      <c r="IQ30" s="512"/>
      <c r="IR30" s="512"/>
      <c r="IS30" s="512"/>
      <c r="IT30" s="512"/>
      <c r="IU30" s="512"/>
      <c r="IV30" s="512"/>
      <c r="IW30" s="512"/>
      <c r="IX30" s="512"/>
      <c r="IY30" s="512"/>
      <c r="IZ30" s="512"/>
      <c r="JA30" s="512"/>
      <c r="JB30" s="512"/>
      <c r="JC30" s="512"/>
      <c r="JD30" s="512"/>
      <c r="JE30" s="512"/>
      <c r="JF30" s="512"/>
      <c r="JG30" s="512"/>
      <c r="JH30" s="512"/>
      <c r="JI30" s="512"/>
      <c r="JJ30" s="512"/>
      <c r="JK30" s="512"/>
      <c r="JL30" s="512"/>
      <c r="JM30" s="512"/>
      <c r="JN30" s="512"/>
      <c r="JO30" s="512"/>
      <c r="JP30" s="512"/>
      <c r="JQ30" s="512"/>
      <c r="JR30" s="512"/>
      <c r="JS30" s="512"/>
      <c r="JT30" s="512"/>
      <c r="JU30" s="512"/>
      <c r="JV30" s="512"/>
      <c r="JW30" s="512"/>
      <c r="JX30" s="512"/>
      <c r="JY30" s="512"/>
      <c r="JZ30" s="512"/>
      <c r="KA30" s="512"/>
      <c r="KB30" s="512"/>
      <c r="KC30" s="512"/>
      <c r="KD30" s="512"/>
      <c r="KE30" s="512"/>
      <c r="KF30" s="512"/>
      <c r="KG30" s="512"/>
      <c r="KH30" s="512"/>
      <c r="KI30" s="512"/>
      <c r="KJ30" s="512"/>
      <c r="KK30" s="512"/>
      <c r="KL30" s="512"/>
      <c r="KM30" s="512"/>
      <c r="KN30" s="512"/>
      <c r="KO30" s="512"/>
      <c r="KP30" s="512"/>
      <c r="KQ30" s="512"/>
      <c r="KR30" s="512"/>
      <c r="KS30" s="512"/>
      <c r="KT30" s="512"/>
      <c r="KU30" s="512"/>
      <c r="KV30" s="512"/>
      <c r="KW30" s="512"/>
      <c r="KX30" s="512"/>
      <c r="KY30" s="512"/>
      <c r="KZ30" s="512"/>
      <c r="LA30" s="512"/>
      <c r="LB30" s="512"/>
      <c r="LC30" s="512"/>
      <c r="LD30" s="512"/>
      <c r="LE30" s="512"/>
      <c r="LF30" s="512"/>
      <c r="LG30" s="512"/>
      <c r="LH30" s="512"/>
      <c r="LI30" s="512"/>
      <c r="LJ30" s="512"/>
      <c r="LK30" s="512"/>
      <c r="LL30" s="512"/>
      <c r="LM30" s="512"/>
      <c r="LN30" s="512"/>
      <c r="LO30" s="512"/>
      <c r="LP30" s="512"/>
      <c r="LQ30" s="512"/>
      <c r="LR30" s="512"/>
      <c r="LS30" s="512"/>
      <c r="LT30" s="512"/>
      <c r="LU30" s="512"/>
      <c r="LV30" s="512"/>
      <c r="LW30" s="512"/>
      <c r="LX30" s="512"/>
      <c r="LY30" s="512"/>
      <c r="LZ30" s="512"/>
      <c r="MA30" s="512"/>
      <c r="MB30" s="512"/>
      <c r="MC30" s="512"/>
      <c r="MD30" s="512"/>
      <c r="ME30" s="512"/>
      <c r="MF30" s="512"/>
      <c r="MG30" s="512"/>
      <c r="MH30" s="512"/>
      <c r="MI30" s="512"/>
      <c r="MJ30" s="512"/>
      <c r="MK30" s="512"/>
      <c r="ML30" s="512"/>
      <c r="MM30" s="512"/>
      <c r="MN30" s="512"/>
      <c r="MO30" s="512"/>
      <c r="MP30" s="512"/>
      <c r="MQ30" s="512"/>
      <c r="MR30" s="512"/>
      <c r="MS30" s="512"/>
      <c r="MT30" s="512"/>
      <c r="MU30" s="512"/>
      <c r="MV30" s="512"/>
      <c r="MW30" s="512"/>
      <c r="MX30" s="512"/>
      <c r="MY30" s="512"/>
      <c r="MZ30" s="512"/>
      <c r="NA30" s="512"/>
      <c r="NB30" s="512"/>
      <c r="NC30" s="512"/>
      <c r="ND30" s="512"/>
      <c r="NE30" s="512"/>
      <c r="NF30" s="512"/>
      <c r="NG30" s="512"/>
      <c r="NH30" s="512"/>
      <c r="NI30" s="512"/>
      <c r="NJ30" s="512"/>
      <c r="NK30" s="512"/>
      <c r="NL30" s="512"/>
      <c r="NM30" s="512"/>
      <c r="NN30" s="512"/>
      <c r="NO30" s="512"/>
      <c r="NP30" s="512"/>
      <c r="NQ30" s="512"/>
      <c r="NR30" s="512"/>
      <c r="NS30" s="512"/>
      <c r="NT30" s="512"/>
      <c r="NU30" s="512"/>
      <c r="NV30" s="512"/>
      <c r="NW30" s="512"/>
      <c r="NX30" s="512"/>
      <c r="NY30" s="512"/>
      <c r="NZ30" s="512"/>
      <c r="OA30" s="512"/>
      <c r="OB30" s="512"/>
      <c r="OC30" s="512"/>
      <c r="OD30" s="512"/>
      <c r="OE30" s="512"/>
      <c r="OF30" s="512"/>
      <c r="OG30" s="512"/>
      <c r="OH30" s="512"/>
      <c r="OI30" s="512"/>
      <c r="OJ30" s="512"/>
      <c r="OK30" s="512"/>
      <c r="OL30" s="512"/>
      <c r="OM30" s="512"/>
      <c r="ON30" s="512"/>
      <c r="OO30" s="512"/>
      <c r="OP30" s="512"/>
      <c r="OQ30" s="512"/>
      <c r="OR30" s="512"/>
      <c r="OS30" s="512"/>
      <c r="OT30" s="512"/>
      <c r="OU30" s="512"/>
      <c r="OV30" s="512"/>
      <c r="OW30" s="512"/>
      <c r="OX30" s="512"/>
      <c r="OY30" s="512"/>
      <c r="OZ30" s="512"/>
      <c r="PA30" s="512"/>
      <c r="PB30" s="512"/>
      <c r="PC30" s="512"/>
      <c r="PD30" s="512"/>
      <c r="PE30" s="512"/>
      <c r="PF30" s="512"/>
      <c r="PG30" s="512"/>
      <c r="PH30" s="512"/>
      <c r="PI30" s="512"/>
      <c r="PJ30" s="512"/>
      <c r="PK30" s="512"/>
      <c r="PL30" s="512"/>
      <c r="PM30" s="512"/>
      <c r="PN30" s="512"/>
      <c r="PO30" s="512"/>
      <c r="PP30" s="512"/>
      <c r="PQ30" s="512"/>
      <c r="PR30" s="512"/>
      <c r="PS30" s="512"/>
      <c r="PT30" s="512"/>
      <c r="PU30" s="512"/>
      <c r="PV30" s="512"/>
      <c r="PW30" s="512"/>
      <c r="PX30" s="512"/>
      <c r="PY30" s="512"/>
      <c r="PZ30" s="512"/>
      <c r="QA30" s="512"/>
      <c r="QB30" s="512"/>
      <c r="QC30" s="512"/>
      <c r="QD30" s="512"/>
      <c r="QE30" s="512"/>
      <c r="QF30" s="512"/>
      <c r="QG30" s="512"/>
      <c r="QH30" s="512"/>
      <c r="QI30" s="512"/>
      <c r="QJ30" s="512"/>
      <c r="QK30" s="512"/>
      <c r="QL30" s="512"/>
      <c r="QM30" s="512"/>
      <c r="QN30" s="512"/>
      <c r="QO30" s="512"/>
      <c r="QP30" s="512"/>
      <c r="QQ30" s="512"/>
      <c r="QR30" s="512"/>
      <c r="QS30" s="512"/>
      <c r="QT30" s="512"/>
      <c r="QU30" s="512"/>
      <c r="QV30" s="512"/>
      <c r="QW30" s="512"/>
      <c r="QX30" s="512"/>
      <c r="QY30" s="512"/>
      <c r="QZ30" s="512"/>
      <c r="RA30" s="512"/>
      <c r="RB30" s="512"/>
      <c r="RC30" s="512"/>
      <c r="RD30" s="512"/>
      <c r="RE30" s="512"/>
      <c r="RF30" s="512"/>
      <c r="RG30" s="512"/>
      <c r="RH30" s="512"/>
      <c r="RI30" s="512"/>
      <c r="RJ30" s="512"/>
      <c r="RK30" s="512"/>
      <c r="RL30" s="512"/>
      <c r="RM30" s="512"/>
      <c r="RN30" s="512"/>
      <c r="RO30" s="512"/>
      <c r="RP30" s="512"/>
      <c r="RQ30" s="512"/>
      <c r="RR30" s="512"/>
      <c r="RS30" s="512"/>
      <c r="RT30" s="512"/>
      <c r="RU30" s="512"/>
      <c r="RV30" s="512"/>
      <c r="RW30" s="512"/>
      <c r="RX30" s="512"/>
      <c r="RY30" s="512"/>
      <c r="RZ30" s="512"/>
      <c r="SA30" s="512"/>
      <c r="SB30" s="512"/>
      <c r="SC30" s="512"/>
      <c r="SD30" s="512"/>
      <c r="SE30" s="512"/>
      <c r="SF30" s="512"/>
      <c r="SG30" s="512"/>
      <c r="SH30" s="512"/>
      <c r="SI30" s="512"/>
      <c r="SJ30" s="512"/>
      <c r="SK30" s="512"/>
      <c r="SL30" s="512"/>
      <c r="SM30" s="512"/>
      <c r="SN30" s="512"/>
      <c r="SO30" s="512"/>
      <c r="SP30" s="512"/>
      <c r="SQ30" s="512"/>
      <c r="SR30" s="512"/>
      <c r="SS30" s="512"/>
      <c r="ST30" s="512"/>
      <c r="SU30" s="512"/>
      <c r="SV30" s="512"/>
      <c r="SW30" s="512"/>
      <c r="SX30" s="512"/>
      <c r="SY30" s="512"/>
      <c r="SZ30" s="512"/>
      <c r="TA30" s="512"/>
      <c r="TB30" s="512"/>
      <c r="TC30" s="512"/>
      <c r="TD30" s="512"/>
      <c r="TE30" s="512"/>
      <c r="TF30" s="512"/>
      <c r="TG30" s="512"/>
      <c r="TH30" s="512"/>
      <c r="TI30" s="512"/>
      <c r="TJ30" s="512"/>
      <c r="TK30" s="512"/>
      <c r="TL30" s="512"/>
      <c r="TM30" s="512"/>
      <c r="TN30" s="512"/>
      <c r="TO30" s="512"/>
      <c r="TP30" s="512"/>
      <c r="TQ30" s="512"/>
      <c r="TR30" s="512"/>
      <c r="TS30" s="512"/>
      <c r="TT30" s="512"/>
      <c r="TU30" s="512"/>
      <c r="TV30" s="512"/>
      <c r="TW30" s="512"/>
      <c r="TX30" s="512"/>
      <c r="TY30" s="512"/>
      <c r="TZ30" s="512"/>
      <c r="UA30" s="512"/>
      <c r="UB30" s="512"/>
      <c r="UC30" s="512"/>
      <c r="UD30" s="512"/>
      <c r="UE30" s="512"/>
      <c r="UF30" s="512"/>
      <c r="UG30" s="512"/>
      <c r="UH30" s="512"/>
      <c r="UI30" s="512"/>
      <c r="UJ30" s="512"/>
      <c r="UK30" s="512"/>
      <c r="UL30" s="512"/>
      <c r="UM30" s="512"/>
      <c r="UN30" s="512"/>
      <c r="UO30" s="512"/>
      <c r="UP30" s="512"/>
      <c r="UQ30" s="512"/>
      <c r="UR30" s="512"/>
      <c r="US30" s="512"/>
      <c r="UT30" s="512"/>
      <c r="UU30" s="512"/>
      <c r="UV30" s="512"/>
      <c r="UW30" s="512"/>
      <c r="UX30" s="512"/>
      <c r="UY30" s="512"/>
      <c r="UZ30" s="512"/>
      <c r="VA30" s="512"/>
      <c r="VB30" s="512"/>
      <c r="VC30" s="512"/>
      <c r="VD30" s="512"/>
      <c r="VE30" s="512"/>
      <c r="VF30" s="512"/>
      <c r="VG30" s="512"/>
      <c r="VH30" s="512"/>
      <c r="VI30" s="512"/>
      <c r="VJ30" s="512"/>
      <c r="VK30" s="512"/>
      <c r="VL30" s="512"/>
      <c r="VM30" s="512"/>
      <c r="VN30" s="512"/>
      <c r="VO30" s="512"/>
      <c r="VP30" s="512"/>
      <c r="VQ30" s="512"/>
      <c r="VR30" s="512"/>
      <c r="VS30" s="512"/>
      <c r="VT30" s="512"/>
      <c r="VU30" s="512"/>
      <c r="VV30" s="512"/>
      <c r="VW30" s="512"/>
      <c r="VX30" s="512"/>
      <c r="VY30" s="512"/>
      <c r="VZ30" s="512"/>
      <c r="WA30" s="512"/>
      <c r="WB30" s="512"/>
      <c r="WC30" s="512"/>
      <c r="WD30" s="512"/>
      <c r="WE30" s="512"/>
      <c r="WF30" s="512"/>
      <c r="WG30" s="512"/>
      <c r="WH30" s="512"/>
      <c r="WI30" s="512"/>
      <c r="WJ30" s="512"/>
      <c r="WK30" s="512"/>
      <c r="WL30" s="512"/>
      <c r="WM30" s="512"/>
      <c r="WN30" s="512"/>
      <c r="WO30" s="512"/>
      <c r="WP30" s="512"/>
      <c r="WQ30" s="512"/>
      <c r="WR30" s="512"/>
      <c r="WS30" s="512"/>
      <c r="WT30" s="512"/>
      <c r="WU30" s="512"/>
      <c r="WV30" s="512"/>
      <c r="WW30" s="512"/>
      <c r="WX30" s="512"/>
      <c r="WY30" s="512"/>
      <c r="WZ30" s="512"/>
      <c r="XA30" s="512"/>
      <c r="XB30" s="512"/>
      <c r="XC30" s="512"/>
      <c r="XD30" s="512"/>
      <c r="XE30" s="512"/>
      <c r="XF30" s="512"/>
      <c r="XG30" s="512"/>
      <c r="XH30" s="512"/>
      <c r="XI30" s="512"/>
      <c r="XJ30" s="512"/>
      <c r="XK30" s="512"/>
      <c r="XL30" s="512"/>
      <c r="XM30" s="512"/>
      <c r="XN30" s="512"/>
      <c r="XO30" s="512"/>
      <c r="XP30" s="512"/>
      <c r="XQ30" s="512"/>
      <c r="XR30" s="512"/>
      <c r="XS30" s="512"/>
      <c r="XT30" s="512"/>
      <c r="XU30" s="512"/>
      <c r="XV30" s="512"/>
      <c r="XW30" s="512"/>
      <c r="XX30" s="512"/>
      <c r="XY30" s="512"/>
      <c r="XZ30" s="512"/>
      <c r="YA30" s="512"/>
      <c r="YB30" s="512"/>
      <c r="YC30" s="512"/>
      <c r="YD30" s="512"/>
      <c r="YE30" s="512"/>
      <c r="YF30" s="512"/>
      <c r="YG30" s="512"/>
      <c r="YH30" s="512"/>
      <c r="YI30" s="512"/>
      <c r="YJ30" s="512"/>
      <c r="YK30" s="512"/>
      <c r="YL30" s="512"/>
      <c r="YM30" s="512"/>
      <c r="YN30" s="512"/>
      <c r="YO30" s="512"/>
      <c r="YP30" s="512"/>
      <c r="YQ30" s="512"/>
      <c r="YR30" s="512"/>
      <c r="YS30" s="512"/>
      <c r="YT30" s="512"/>
      <c r="YU30" s="512"/>
      <c r="YV30" s="512"/>
      <c r="YW30" s="512"/>
      <c r="YX30" s="512"/>
      <c r="YY30" s="512"/>
      <c r="YZ30" s="512"/>
      <c r="ZA30" s="512"/>
      <c r="ZB30" s="512"/>
      <c r="ZC30" s="512"/>
      <c r="ZD30" s="512"/>
      <c r="ZE30" s="512"/>
      <c r="ZF30" s="512"/>
      <c r="ZG30" s="512"/>
      <c r="ZH30" s="512"/>
      <c r="ZI30" s="512"/>
      <c r="ZJ30" s="512"/>
      <c r="ZK30" s="512"/>
      <c r="ZL30" s="512"/>
      <c r="ZM30" s="512"/>
      <c r="ZN30" s="512"/>
      <c r="ZO30" s="512"/>
      <c r="ZP30" s="512"/>
      <c r="ZQ30" s="512"/>
      <c r="ZR30" s="512"/>
      <c r="ZS30" s="512"/>
      <c r="ZT30" s="512"/>
      <c r="ZU30" s="512"/>
      <c r="ZV30" s="512"/>
      <c r="ZW30" s="512"/>
      <c r="ZX30" s="512"/>
      <c r="ZY30" s="512"/>
      <c r="ZZ30" s="512"/>
      <c r="AAA30" s="512"/>
      <c r="AAB30" s="512"/>
      <c r="AAC30" s="512"/>
      <c r="AAD30" s="512"/>
      <c r="AAE30" s="512"/>
      <c r="AAF30" s="512"/>
      <c r="AAG30" s="512"/>
      <c r="AAH30" s="512"/>
      <c r="AAI30" s="512"/>
      <c r="AAJ30" s="512"/>
      <c r="AAK30" s="512"/>
      <c r="AAL30" s="512"/>
      <c r="AAM30" s="512"/>
      <c r="AAN30" s="512"/>
      <c r="AAO30" s="512"/>
      <c r="AAP30" s="512"/>
      <c r="AAQ30" s="512"/>
      <c r="AAR30" s="512"/>
      <c r="AAS30" s="512"/>
      <c r="AAT30" s="512"/>
      <c r="AAU30" s="512"/>
      <c r="AAV30" s="512"/>
      <c r="AAW30" s="512"/>
      <c r="AAX30" s="512"/>
      <c r="AAY30" s="512"/>
      <c r="AAZ30" s="512"/>
      <c r="ABA30" s="512"/>
      <c r="ABB30" s="512"/>
      <c r="ABC30" s="512"/>
      <c r="ABD30" s="512"/>
      <c r="ABE30" s="512"/>
      <c r="ABF30" s="512"/>
      <c r="ABG30" s="512"/>
      <c r="ABH30" s="512"/>
      <c r="ABI30" s="512"/>
      <c r="ABJ30" s="512"/>
      <c r="ABK30" s="512"/>
      <c r="ABL30" s="512"/>
      <c r="ABM30" s="512"/>
      <c r="ABN30" s="512"/>
      <c r="ABO30" s="512"/>
      <c r="ABP30" s="512"/>
      <c r="ABQ30" s="512"/>
      <c r="ABR30" s="512"/>
      <c r="ABS30" s="512"/>
      <c r="ABT30" s="512"/>
      <c r="ABU30" s="512"/>
      <c r="ABV30" s="512"/>
      <c r="ABW30" s="512"/>
      <c r="ABX30" s="512"/>
      <c r="ABY30" s="512"/>
      <c r="ABZ30" s="512"/>
      <c r="ACA30" s="512"/>
      <c r="ACB30" s="512"/>
      <c r="ACC30" s="512"/>
      <c r="ACD30" s="512"/>
      <c r="ACE30" s="512"/>
      <c r="ACF30" s="512"/>
      <c r="ACG30" s="512"/>
      <c r="ACH30" s="512"/>
      <c r="ACI30" s="512"/>
      <c r="ACJ30" s="512"/>
      <c r="ACK30" s="512"/>
      <c r="ACL30" s="512"/>
      <c r="ACM30" s="512"/>
      <c r="ACN30" s="512"/>
      <c r="ACO30" s="512"/>
      <c r="ACP30" s="512"/>
      <c r="ACQ30" s="512"/>
      <c r="ACR30" s="512"/>
      <c r="ACS30" s="512"/>
      <c r="ACT30" s="512"/>
      <c r="ACU30" s="512"/>
      <c r="ACV30" s="512"/>
      <c r="ACW30" s="512"/>
      <c r="ACX30" s="512"/>
      <c r="ACY30" s="512"/>
      <c r="ACZ30" s="512"/>
      <c r="ADA30" s="512"/>
      <c r="ADB30" s="512"/>
      <c r="ADC30" s="512"/>
      <c r="ADD30" s="512"/>
      <c r="ADE30" s="512"/>
      <c r="ADF30" s="512"/>
      <c r="ADG30" s="512"/>
      <c r="ADH30" s="512"/>
      <c r="ADI30" s="512"/>
      <c r="ADJ30" s="512"/>
      <c r="ADK30" s="512"/>
      <c r="ADL30" s="512"/>
      <c r="ADM30" s="512"/>
      <c r="ADN30" s="512"/>
      <c r="ADO30" s="512"/>
      <c r="ADP30" s="512"/>
      <c r="ADQ30" s="512"/>
      <c r="ADR30" s="512"/>
      <c r="ADS30" s="512"/>
      <c r="ADT30" s="512"/>
      <c r="ADU30" s="512"/>
      <c r="ADV30" s="512"/>
      <c r="ADW30" s="512"/>
      <c r="ADX30" s="512"/>
      <c r="ADY30" s="512"/>
      <c r="ADZ30" s="512"/>
      <c r="AEA30" s="512"/>
      <c r="AEB30" s="512"/>
      <c r="AEC30" s="512"/>
      <c r="AED30" s="512"/>
      <c r="AEE30" s="512"/>
      <c r="AEF30" s="512"/>
      <c r="AEG30" s="512"/>
      <c r="AEH30" s="512"/>
      <c r="AEI30" s="512"/>
      <c r="AEJ30" s="512"/>
      <c r="AEK30" s="512"/>
      <c r="AEL30" s="512"/>
      <c r="AEM30" s="512"/>
      <c r="AEN30" s="512"/>
      <c r="AEO30" s="512"/>
      <c r="AEP30" s="512"/>
      <c r="AEQ30" s="512"/>
      <c r="AER30" s="512"/>
      <c r="AES30" s="512"/>
      <c r="AET30" s="512"/>
      <c r="AEU30" s="512"/>
      <c r="AEV30" s="512"/>
      <c r="AEW30" s="512"/>
      <c r="AEX30" s="512"/>
      <c r="AEY30" s="512"/>
      <c r="AEZ30" s="512"/>
      <c r="AFA30" s="512"/>
      <c r="AFB30" s="512"/>
      <c r="AFC30" s="512"/>
      <c r="AFD30" s="512"/>
      <c r="AFE30" s="512"/>
      <c r="AFF30" s="512"/>
      <c r="AFG30" s="512"/>
      <c r="AFH30" s="512"/>
      <c r="AFI30" s="512"/>
      <c r="AFJ30" s="512"/>
      <c r="AFK30" s="512"/>
      <c r="AFL30" s="512"/>
      <c r="AFM30" s="512"/>
      <c r="AFN30" s="512"/>
      <c r="AFO30" s="512"/>
      <c r="AFP30" s="512"/>
      <c r="AFQ30" s="512"/>
      <c r="AFR30" s="512"/>
      <c r="AFS30" s="512"/>
      <c r="AFT30" s="512"/>
      <c r="AFU30" s="512"/>
      <c r="AFV30" s="512"/>
      <c r="AFW30" s="512"/>
      <c r="AFX30" s="512"/>
      <c r="AFY30" s="512"/>
      <c r="AFZ30" s="512"/>
      <c r="AGA30" s="512"/>
      <c r="AGB30" s="512"/>
      <c r="AGC30" s="512"/>
      <c r="AGD30" s="512"/>
      <c r="AGE30" s="512"/>
      <c r="AGF30" s="512"/>
      <c r="AGG30" s="512"/>
      <c r="AGH30" s="512"/>
      <c r="AGI30" s="512"/>
      <c r="AGJ30" s="512"/>
      <c r="AGK30" s="512"/>
      <c r="AGL30" s="512"/>
      <c r="AGM30" s="512"/>
      <c r="AGN30" s="512"/>
      <c r="AGO30" s="512"/>
      <c r="AGP30" s="512"/>
      <c r="AGQ30" s="512"/>
      <c r="AGR30" s="512"/>
      <c r="AGS30" s="512"/>
      <c r="AGT30" s="512"/>
      <c r="AGU30" s="512"/>
      <c r="AGV30" s="512"/>
      <c r="AGW30" s="512"/>
      <c r="AGX30" s="512"/>
      <c r="AGY30" s="512"/>
      <c r="AGZ30" s="512"/>
      <c r="AHA30" s="512"/>
      <c r="AHB30" s="512"/>
      <c r="AHC30" s="512"/>
      <c r="AHD30" s="512"/>
      <c r="AHE30" s="512"/>
      <c r="AHF30" s="512"/>
      <c r="AHG30" s="512"/>
      <c r="AHH30" s="512"/>
      <c r="AHI30" s="512"/>
      <c r="AHJ30" s="512"/>
      <c r="AHK30" s="512"/>
      <c r="AHL30" s="512"/>
      <c r="AHM30" s="512"/>
      <c r="AHN30" s="512"/>
      <c r="AHO30" s="512"/>
      <c r="AHP30" s="512"/>
      <c r="AHQ30" s="512"/>
      <c r="AHR30" s="512"/>
      <c r="AHS30" s="512"/>
      <c r="AHT30" s="512"/>
      <c r="AHU30" s="512"/>
      <c r="AHV30" s="512"/>
      <c r="AHW30" s="512"/>
      <c r="AHX30" s="512"/>
      <c r="AHY30" s="512"/>
      <c r="AHZ30" s="512"/>
      <c r="AIA30" s="512"/>
      <c r="AIB30" s="512"/>
      <c r="AIC30" s="512"/>
      <c r="AID30" s="512"/>
      <c r="AIE30" s="512"/>
      <c r="AIF30" s="512"/>
      <c r="AIG30" s="512"/>
      <c r="AIH30" s="512"/>
      <c r="AII30" s="512"/>
      <c r="AIJ30" s="512"/>
      <c r="AIK30" s="512"/>
      <c r="AIL30" s="512"/>
      <c r="AIM30" s="512"/>
      <c r="AIN30" s="512"/>
      <c r="AIO30" s="512"/>
      <c r="AIP30" s="512"/>
      <c r="AIQ30" s="512"/>
      <c r="AIR30" s="512"/>
      <c r="AIS30" s="512"/>
      <c r="AIT30" s="512"/>
      <c r="AIU30" s="512"/>
      <c r="AIV30" s="512"/>
      <c r="AIW30" s="512"/>
      <c r="AIX30" s="512"/>
      <c r="AIY30" s="512"/>
      <c r="AIZ30" s="512"/>
      <c r="AJA30" s="512"/>
      <c r="AJB30" s="512"/>
      <c r="AJC30" s="512"/>
      <c r="AJD30" s="512"/>
      <c r="AJE30" s="512"/>
      <c r="AJF30" s="512"/>
      <c r="AJG30" s="512"/>
      <c r="AJH30" s="512"/>
      <c r="AJI30" s="512"/>
      <c r="AJJ30" s="512"/>
      <c r="AJK30" s="512"/>
      <c r="AJL30" s="512"/>
      <c r="AJM30" s="512"/>
      <c r="AJN30" s="512"/>
      <c r="AJO30" s="512"/>
      <c r="AJP30" s="512"/>
      <c r="AJQ30" s="512"/>
      <c r="AJR30" s="512"/>
      <c r="AJS30" s="512"/>
      <c r="AJT30" s="512"/>
      <c r="AJU30" s="512"/>
      <c r="AJV30" s="512"/>
      <c r="AJW30" s="512"/>
      <c r="AJX30" s="512"/>
      <c r="AJY30" s="512"/>
      <c r="AJZ30" s="512"/>
      <c r="AKA30" s="512"/>
      <c r="AKB30" s="512"/>
      <c r="AKC30" s="512"/>
      <c r="AKD30" s="512"/>
      <c r="AKE30" s="512"/>
      <c r="AKF30" s="512"/>
      <c r="AKG30" s="512"/>
      <c r="AKH30" s="512"/>
      <c r="AKI30" s="512"/>
      <c r="AKJ30" s="512"/>
      <c r="AKK30" s="512"/>
      <c r="AKL30" s="512"/>
      <c r="AKM30" s="512"/>
      <c r="AKN30" s="512"/>
      <c r="AKO30" s="512"/>
      <c r="AKP30" s="512"/>
      <c r="AKQ30" s="512"/>
      <c r="AKR30" s="512"/>
      <c r="AKS30" s="512"/>
      <c r="AKT30" s="512"/>
      <c r="AKU30" s="512"/>
      <c r="AKV30" s="512"/>
      <c r="AKW30" s="512"/>
      <c r="AKX30" s="512"/>
      <c r="AKY30" s="512"/>
      <c r="AKZ30" s="512"/>
      <c r="ALA30" s="512"/>
      <c r="ALB30" s="512"/>
      <c r="ALC30" s="512"/>
      <c r="ALD30" s="512"/>
      <c r="ALE30" s="512"/>
      <c r="ALF30" s="512"/>
      <c r="ALG30" s="512"/>
      <c r="ALH30" s="512"/>
      <c r="ALI30" s="512"/>
      <c r="ALJ30" s="512"/>
      <c r="ALK30" s="512"/>
      <c r="ALL30" s="512"/>
      <c r="ALM30" s="512"/>
      <c r="ALN30" s="512"/>
      <c r="ALO30" s="512"/>
      <c r="ALP30" s="512"/>
      <c r="ALQ30" s="512"/>
      <c r="ALR30" s="512"/>
      <c r="ALS30" s="512"/>
      <c r="ALT30" s="512"/>
      <c r="ALU30" s="512"/>
      <c r="ALV30" s="512"/>
      <c r="ALW30" s="512"/>
      <c r="ALX30" s="512"/>
      <c r="ALY30" s="512"/>
      <c r="ALZ30" s="512"/>
      <c r="AMA30" s="512"/>
      <c r="AMB30" s="512"/>
      <c r="AMC30" s="512"/>
      <c r="AMD30" s="512"/>
      <c r="AME30" s="512"/>
      <c r="AMF30" s="512"/>
      <c r="AMG30" s="512"/>
      <c r="AMH30" s="512"/>
      <c r="AMI30" s="512"/>
      <c r="AMJ30" s="512"/>
      <c r="AMK30" s="512"/>
      <c r="AML30" s="512"/>
      <c r="AMM30" s="512"/>
      <c r="AMN30" s="512"/>
      <c r="AMO30" s="512"/>
    </row>
    <row r="31" spans="1:1029" s="513" customFormat="1" x14ac:dyDescent="0.25">
      <c r="A31" s="582">
        <v>44152</v>
      </c>
      <c r="B31" s="586" t="s">
        <v>307</v>
      </c>
      <c r="C31" s="588" t="s">
        <v>301</v>
      </c>
      <c r="D31" s="587" t="s">
        <v>308</v>
      </c>
      <c r="E31" s="590">
        <v>348</v>
      </c>
      <c r="F31" s="589"/>
      <c r="G31" s="476"/>
      <c r="H31" s="476"/>
      <c r="I31" s="136">
        <v>44526</v>
      </c>
      <c r="J31" s="344"/>
      <c r="K31" s="238"/>
      <c r="L31" s="239"/>
      <c r="M31" s="239"/>
      <c r="N31" s="124"/>
      <c r="O31" s="240">
        <v>348</v>
      </c>
      <c r="P31" s="241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>
        <v>290</v>
      </c>
      <c r="AC31" s="593"/>
      <c r="AD31" s="242">
        <v>58</v>
      </c>
      <c r="AE31" s="512" t="s">
        <v>311</v>
      </c>
      <c r="AF31" s="198"/>
      <c r="AG31" s="512"/>
      <c r="AH31" s="512"/>
      <c r="AI31" s="512"/>
      <c r="AJ31" s="512"/>
      <c r="AK31" s="512"/>
      <c r="AL31" s="512"/>
      <c r="AM31" s="512"/>
      <c r="AN31" s="512"/>
      <c r="AO31" s="512"/>
      <c r="AP31" s="512"/>
      <c r="AQ31" s="512"/>
      <c r="AR31" s="512"/>
      <c r="AS31" s="512"/>
      <c r="AT31" s="512"/>
      <c r="AU31" s="512"/>
      <c r="AV31" s="512"/>
      <c r="AW31" s="512"/>
      <c r="AX31" s="512"/>
      <c r="AY31" s="512"/>
      <c r="AZ31" s="512"/>
      <c r="BA31" s="512"/>
      <c r="BB31" s="512"/>
      <c r="BC31" s="512"/>
      <c r="BD31" s="512"/>
      <c r="BE31" s="512"/>
      <c r="BF31" s="512"/>
      <c r="BG31" s="512"/>
      <c r="BH31" s="512"/>
      <c r="BI31" s="512"/>
      <c r="BJ31" s="512"/>
      <c r="BK31" s="512"/>
      <c r="BL31" s="512"/>
      <c r="BM31" s="512"/>
      <c r="BN31" s="512"/>
      <c r="BO31" s="512"/>
      <c r="BP31" s="512"/>
      <c r="BQ31" s="512"/>
      <c r="BR31" s="512"/>
      <c r="BS31" s="512"/>
      <c r="BT31" s="512"/>
      <c r="BU31" s="512"/>
      <c r="BV31" s="512"/>
      <c r="BW31" s="512"/>
      <c r="BX31" s="512"/>
      <c r="BY31" s="512"/>
      <c r="BZ31" s="512"/>
      <c r="CA31" s="512"/>
      <c r="CB31" s="512"/>
      <c r="CC31" s="512"/>
      <c r="CD31" s="512"/>
      <c r="CE31" s="512"/>
      <c r="CF31" s="512"/>
      <c r="CG31" s="512"/>
      <c r="CH31" s="512"/>
      <c r="CI31" s="512"/>
      <c r="CJ31" s="512"/>
      <c r="CK31" s="512"/>
      <c r="CL31" s="512"/>
      <c r="CM31" s="512"/>
      <c r="CN31" s="512"/>
      <c r="CO31" s="512"/>
      <c r="CP31" s="512"/>
      <c r="CQ31" s="512"/>
      <c r="CR31" s="512"/>
      <c r="CS31" s="512"/>
      <c r="CT31" s="512"/>
      <c r="CU31" s="512"/>
      <c r="CV31" s="512"/>
      <c r="CW31" s="512"/>
      <c r="CX31" s="512"/>
      <c r="CY31" s="512"/>
      <c r="CZ31" s="512"/>
      <c r="DA31" s="512"/>
      <c r="DB31" s="512"/>
      <c r="DC31" s="512"/>
      <c r="DD31" s="512"/>
      <c r="DE31" s="512"/>
      <c r="DF31" s="512"/>
      <c r="DG31" s="512"/>
      <c r="DH31" s="512"/>
      <c r="DI31" s="512"/>
      <c r="DJ31" s="512"/>
      <c r="DK31" s="512"/>
      <c r="DL31" s="512"/>
      <c r="DM31" s="512"/>
      <c r="DN31" s="512"/>
      <c r="DO31" s="512"/>
      <c r="DP31" s="512"/>
      <c r="DQ31" s="512"/>
      <c r="DR31" s="512"/>
      <c r="DS31" s="512"/>
      <c r="DT31" s="512"/>
      <c r="DU31" s="512"/>
      <c r="DV31" s="512"/>
      <c r="DW31" s="512"/>
      <c r="DX31" s="512"/>
      <c r="DY31" s="512"/>
      <c r="DZ31" s="512"/>
      <c r="EA31" s="512"/>
      <c r="EB31" s="512"/>
      <c r="EC31" s="512"/>
      <c r="ED31" s="512"/>
      <c r="EE31" s="512"/>
      <c r="EF31" s="512"/>
      <c r="EG31" s="512"/>
      <c r="EH31" s="512"/>
      <c r="EI31" s="512"/>
      <c r="EJ31" s="512"/>
      <c r="EK31" s="512"/>
      <c r="EL31" s="512"/>
      <c r="EM31" s="512"/>
      <c r="EN31" s="512"/>
      <c r="EO31" s="512"/>
      <c r="EP31" s="512"/>
      <c r="EQ31" s="512"/>
      <c r="ER31" s="512"/>
      <c r="ES31" s="512"/>
      <c r="ET31" s="512"/>
      <c r="EU31" s="512"/>
      <c r="EV31" s="512"/>
      <c r="EW31" s="512"/>
      <c r="EX31" s="512"/>
      <c r="EY31" s="512"/>
      <c r="EZ31" s="512"/>
      <c r="FA31" s="512"/>
      <c r="FB31" s="512"/>
      <c r="FC31" s="512"/>
      <c r="FD31" s="512"/>
      <c r="FE31" s="512"/>
      <c r="FF31" s="512"/>
      <c r="FG31" s="512"/>
      <c r="FH31" s="512"/>
      <c r="FI31" s="512"/>
      <c r="FJ31" s="512"/>
      <c r="FK31" s="512"/>
      <c r="FL31" s="512"/>
      <c r="FM31" s="512"/>
      <c r="FN31" s="512"/>
      <c r="FO31" s="512"/>
      <c r="FP31" s="512"/>
      <c r="FQ31" s="512"/>
      <c r="FR31" s="512"/>
      <c r="FS31" s="512"/>
      <c r="FT31" s="512"/>
      <c r="FU31" s="512"/>
      <c r="FV31" s="512"/>
      <c r="FW31" s="512"/>
      <c r="FX31" s="512"/>
      <c r="FY31" s="512"/>
      <c r="FZ31" s="512"/>
      <c r="GA31" s="512"/>
      <c r="GB31" s="512"/>
      <c r="GC31" s="512"/>
      <c r="GD31" s="512"/>
      <c r="GE31" s="512"/>
      <c r="GF31" s="512"/>
      <c r="GG31" s="512"/>
      <c r="GH31" s="512"/>
      <c r="GI31" s="512"/>
      <c r="GJ31" s="512"/>
      <c r="GK31" s="512"/>
      <c r="GL31" s="512"/>
      <c r="GM31" s="512"/>
      <c r="GN31" s="512"/>
      <c r="GO31" s="512"/>
      <c r="GP31" s="512"/>
      <c r="GQ31" s="512"/>
      <c r="GR31" s="512"/>
      <c r="GS31" s="512"/>
      <c r="GT31" s="512"/>
      <c r="GU31" s="512"/>
      <c r="GV31" s="512"/>
      <c r="GW31" s="512"/>
      <c r="GX31" s="512"/>
      <c r="GY31" s="512"/>
      <c r="GZ31" s="512"/>
      <c r="HA31" s="512"/>
      <c r="HB31" s="512"/>
      <c r="HC31" s="512"/>
      <c r="HD31" s="512"/>
      <c r="HE31" s="512"/>
      <c r="HF31" s="512"/>
      <c r="HG31" s="512"/>
      <c r="HH31" s="512"/>
      <c r="HI31" s="512"/>
      <c r="HJ31" s="512"/>
      <c r="HK31" s="512"/>
      <c r="HL31" s="512"/>
      <c r="HM31" s="512"/>
      <c r="HN31" s="512"/>
      <c r="HO31" s="512"/>
      <c r="HP31" s="512"/>
      <c r="HQ31" s="512"/>
      <c r="HR31" s="512"/>
      <c r="HS31" s="512"/>
      <c r="HT31" s="512"/>
      <c r="HU31" s="512"/>
      <c r="HV31" s="512"/>
      <c r="HW31" s="512"/>
      <c r="HX31" s="512"/>
      <c r="HY31" s="512"/>
      <c r="HZ31" s="512"/>
      <c r="IA31" s="512"/>
      <c r="IB31" s="512"/>
      <c r="IC31" s="512"/>
      <c r="ID31" s="512"/>
      <c r="IE31" s="512"/>
      <c r="IF31" s="512"/>
      <c r="IG31" s="512"/>
      <c r="IH31" s="512"/>
      <c r="II31" s="512"/>
      <c r="IJ31" s="512"/>
      <c r="IK31" s="512"/>
      <c r="IL31" s="512"/>
      <c r="IM31" s="512"/>
      <c r="IN31" s="512"/>
      <c r="IO31" s="512"/>
      <c r="IP31" s="512"/>
      <c r="IQ31" s="512"/>
      <c r="IR31" s="512"/>
      <c r="IS31" s="512"/>
      <c r="IT31" s="512"/>
      <c r="IU31" s="512"/>
      <c r="IV31" s="512"/>
      <c r="IW31" s="512"/>
      <c r="IX31" s="512"/>
      <c r="IY31" s="512"/>
      <c r="IZ31" s="512"/>
      <c r="JA31" s="512"/>
      <c r="JB31" s="512"/>
      <c r="JC31" s="512"/>
      <c r="JD31" s="512"/>
      <c r="JE31" s="512"/>
      <c r="JF31" s="512"/>
      <c r="JG31" s="512"/>
      <c r="JH31" s="512"/>
      <c r="JI31" s="512"/>
      <c r="JJ31" s="512"/>
      <c r="JK31" s="512"/>
      <c r="JL31" s="512"/>
      <c r="JM31" s="512"/>
      <c r="JN31" s="512"/>
      <c r="JO31" s="512"/>
      <c r="JP31" s="512"/>
      <c r="JQ31" s="512"/>
      <c r="JR31" s="512"/>
      <c r="JS31" s="512"/>
      <c r="JT31" s="512"/>
      <c r="JU31" s="512"/>
      <c r="JV31" s="512"/>
      <c r="JW31" s="512"/>
      <c r="JX31" s="512"/>
      <c r="JY31" s="512"/>
      <c r="JZ31" s="512"/>
      <c r="KA31" s="512"/>
      <c r="KB31" s="512"/>
      <c r="KC31" s="512"/>
      <c r="KD31" s="512"/>
      <c r="KE31" s="512"/>
      <c r="KF31" s="512"/>
      <c r="KG31" s="512"/>
      <c r="KH31" s="512"/>
      <c r="KI31" s="512"/>
      <c r="KJ31" s="512"/>
      <c r="KK31" s="512"/>
      <c r="KL31" s="512"/>
      <c r="KM31" s="512"/>
      <c r="KN31" s="512"/>
      <c r="KO31" s="512"/>
      <c r="KP31" s="512"/>
      <c r="KQ31" s="512"/>
      <c r="KR31" s="512"/>
      <c r="KS31" s="512"/>
      <c r="KT31" s="512"/>
      <c r="KU31" s="512"/>
      <c r="KV31" s="512"/>
      <c r="KW31" s="512"/>
      <c r="KX31" s="512"/>
      <c r="KY31" s="512"/>
      <c r="KZ31" s="512"/>
      <c r="LA31" s="512"/>
      <c r="LB31" s="512"/>
      <c r="LC31" s="512"/>
      <c r="LD31" s="512"/>
      <c r="LE31" s="512"/>
      <c r="LF31" s="512"/>
      <c r="LG31" s="512"/>
      <c r="LH31" s="512"/>
      <c r="LI31" s="512"/>
      <c r="LJ31" s="512"/>
      <c r="LK31" s="512"/>
      <c r="LL31" s="512"/>
      <c r="LM31" s="512"/>
      <c r="LN31" s="512"/>
      <c r="LO31" s="512"/>
      <c r="LP31" s="512"/>
      <c r="LQ31" s="512"/>
      <c r="LR31" s="512"/>
      <c r="LS31" s="512"/>
      <c r="LT31" s="512"/>
      <c r="LU31" s="512"/>
      <c r="LV31" s="512"/>
      <c r="LW31" s="512"/>
      <c r="LX31" s="512"/>
      <c r="LY31" s="512"/>
      <c r="LZ31" s="512"/>
      <c r="MA31" s="512"/>
      <c r="MB31" s="512"/>
      <c r="MC31" s="512"/>
      <c r="MD31" s="512"/>
      <c r="ME31" s="512"/>
      <c r="MF31" s="512"/>
      <c r="MG31" s="512"/>
      <c r="MH31" s="512"/>
      <c r="MI31" s="512"/>
      <c r="MJ31" s="512"/>
      <c r="MK31" s="512"/>
      <c r="ML31" s="512"/>
      <c r="MM31" s="512"/>
      <c r="MN31" s="512"/>
      <c r="MO31" s="512"/>
      <c r="MP31" s="512"/>
      <c r="MQ31" s="512"/>
      <c r="MR31" s="512"/>
      <c r="MS31" s="512"/>
      <c r="MT31" s="512"/>
      <c r="MU31" s="512"/>
      <c r="MV31" s="512"/>
      <c r="MW31" s="512"/>
      <c r="MX31" s="512"/>
      <c r="MY31" s="512"/>
      <c r="MZ31" s="512"/>
      <c r="NA31" s="512"/>
      <c r="NB31" s="512"/>
      <c r="NC31" s="512"/>
      <c r="ND31" s="512"/>
      <c r="NE31" s="512"/>
      <c r="NF31" s="512"/>
      <c r="NG31" s="512"/>
      <c r="NH31" s="512"/>
      <c r="NI31" s="512"/>
      <c r="NJ31" s="512"/>
      <c r="NK31" s="512"/>
      <c r="NL31" s="512"/>
      <c r="NM31" s="512"/>
      <c r="NN31" s="512"/>
      <c r="NO31" s="512"/>
      <c r="NP31" s="512"/>
      <c r="NQ31" s="512"/>
      <c r="NR31" s="512"/>
      <c r="NS31" s="512"/>
      <c r="NT31" s="512"/>
      <c r="NU31" s="512"/>
      <c r="NV31" s="512"/>
      <c r="NW31" s="512"/>
      <c r="NX31" s="512"/>
      <c r="NY31" s="512"/>
      <c r="NZ31" s="512"/>
      <c r="OA31" s="512"/>
      <c r="OB31" s="512"/>
      <c r="OC31" s="512"/>
      <c r="OD31" s="512"/>
      <c r="OE31" s="512"/>
      <c r="OF31" s="512"/>
      <c r="OG31" s="512"/>
      <c r="OH31" s="512"/>
      <c r="OI31" s="512"/>
      <c r="OJ31" s="512"/>
      <c r="OK31" s="512"/>
      <c r="OL31" s="512"/>
      <c r="OM31" s="512"/>
      <c r="ON31" s="512"/>
      <c r="OO31" s="512"/>
      <c r="OP31" s="512"/>
      <c r="OQ31" s="512"/>
      <c r="OR31" s="512"/>
      <c r="OS31" s="512"/>
      <c r="OT31" s="512"/>
      <c r="OU31" s="512"/>
      <c r="OV31" s="512"/>
      <c r="OW31" s="512"/>
      <c r="OX31" s="512"/>
      <c r="OY31" s="512"/>
      <c r="OZ31" s="512"/>
      <c r="PA31" s="512"/>
      <c r="PB31" s="512"/>
      <c r="PC31" s="512"/>
      <c r="PD31" s="512"/>
      <c r="PE31" s="512"/>
      <c r="PF31" s="512"/>
      <c r="PG31" s="512"/>
      <c r="PH31" s="512"/>
      <c r="PI31" s="512"/>
      <c r="PJ31" s="512"/>
      <c r="PK31" s="512"/>
      <c r="PL31" s="512"/>
      <c r="PM31" s="512"/>
      <c r="PN31" s="512"/>
      <c r="PO31" s="512"/>
      <c r="PP31" s="512"/>
      <c r="PQ31" s="512"/>
      <c r="PR31" s="512"/>
      <c r="PS31" s="512"/>
      <c r="PT31" s="512"/>
      <c r="PU31" s="512"/>
      <c r="PV31" s="512"/>
      <c r="PW31" s="512"/>
      <c r="PX31" s="512"/>
      <c r="PY31" s="512"/>
      <c r="PZ31" s="512"/>
      <c r="QA31" s="512"/>
      <c r="QB31" s="512"/>
      <c r="QC31" s="512"/>
      <c r="QD31" s="512"/>
      <c r="QE31" s="512"/>
      <c r="QF31" s="512"/>
      <c r="QG31" s="512"/>
      <c r="QH31" s="512"/>
      <c r="QI31" s="512"/>
      <c r="QJ31" s="512"/>
      <c r="QK31" s="512"/>
      <c r="QL31" s="512"/>
      <c r="QM31" s="512"/>
      <c r="QN31" s="512"/>
      <c r="QO31" s="512"/>
      <c r="QP31" s="512"/>
      <c r="QQ31" s="512"/>
      <c r="QR31" s="512"/>
      <c r="QS31" s="512"/>
      <c r="QT31" s="512"/>
      <c r="QU31" s="512"/>
      <c r="QV31" s="512"/>
      <c r="QW31" s="512"/>
      <c r="QX31" s="512"/>
      <c r="QY31" s="512"/>
      <c r="QZ31" s="512"/>
      <c r="RA31" s="512"/>
      <c r="RB31" s="512"/>
      <c r="RC31" s="512"/>
      <c r="RD31" s="512"/>
      <c r="RE31" s="512"/>
      <c r="RF31" s="512"/>
      <c r="RG31" s="512"/>
      <c r="RH31" s="512"/>
      <c r="RI31" s="512"/>
      <c r="RJ31" s="512"/>
      <c r="RK31" s="512"/>
      <c r="RL31" s="512"/>
      <c r="RM31" s="512"/>
      <c r="RN31" s="512"/>
      <c r="RO31" s="512"/>
      <c r="RP31" s="512"/>
      <c r="RQ31" s="512"/>
      <c r="RR31" s="512"/>
      <c r="RS31" s="512"/>
      <c r="RT31" s="512"/>
      <c r="RU31" s="512"/>
      <c r="RV31" s="512"/>
      <c r="RW31" s="512"/>
      <c r="RX31" s="512"/>
      <c r="RY31" s="512"/>
      <c r="RZ31" s="512"/>
      <c r="SA31" s="512"/>
      <c r="SB31" s="512"/>
      <c r="SC31" s="512"/>
      <c r="SD31" s="512"/>
      <c r="SE31" s="512"/>
      <c r="SF31" s="512"/>
      <c r="SG31" s="512"/>
      <c r="SH31" s="512"/>
      <c r="SI31" s="512"/>
      <c r="SJ31" s="512"/>
      <c r="SK31" s="512"/>
      <c r="SL31" s="512"/>
      <c r="SM31" s="512"/>
      <c r="SN31" s="512"/>
      <c r="SO31" s="512"/>
      <c r="SP31" s="512"/>
      <c r="SQ31" s="512"/>
      <c r="SR31" s="512"/>
      <c r="SS31" s="512"/>
      <c r="ST31" s="512"/>
      <c r="SU31" s="512"/>
      <c r="SV31" s="512"/>
      <c r="SW31" s="512"/>
      <c r="SX31" s="512"/>
      <c r="SY31" s="512"/>
      <c r="SZ31" s="512"/>
      <c r="TA31" s="512"/>
      <c r="TB31" s="512"/>
      <c r="TC31" s="512"/>
      <c r="TD31" s="512"/>
      <c r="TE31" s="512"/>
      <c r="TF31" s="512"/>
      <c r="TG31" s="512"/>
      <c r="TH31" s="512"/>
      <c r="TI31" s="512"/>
      <c r="TJ31" s="512"/>
      <c r="TK31" s="512"/>
      <c r="TL31" s="512"/>
      <c r="TM31" s="512"/>
      <c r="TN31" s="512"/>
      <c r="TO31" s="512"/>
      <c r="TP31" s="512"/>
      <c r="TQ31" s="512"/>
      <c r="TR31" s="512"/>
      <c r="TS31" s="512"/>
      <c r="TT31" s="512"/>
      <c r="TU31" s="512"/>
      <c r="TV31" s="512"/>
      <c r="TW31" s="512"/>
      <c r="TX31" s="512"/>
      <c r="TY31" s="512"/>
      <c r="TZ31" s="512"/>
      <c r="UA31" s="512"/>
      <c r="UB31" s="512"/>
      <c r="UC31" s="512"/>
      <c r="UD31" s="512"/>
      <c r="UE31" s="512"/>
      <c r="UF31" s="512"/>
      <c r="UG31" s="512"/>
      <c r="UH31" s="512"/>
      <c r="UI31" s="512"/>
      <c r="UJ31" s="512"/>
      <c r="UK31" s="512"/>
      <c r="UL31" s="512"/>
      <c r="UM31" s="512"/>
      <c r="UN31" s="512"/>
      <c r="UO31" s="512"/>
      <c r="UP31" s="512"/>
      <c r="UQ31" s="512"/>
      <c r="UR31" s="512"/>
      <c r="US31" s="512"/>
      <c r="UT31" s="512"/>
      <c r="UU31" s="512"/>
      <c r="UV31" s="512"/>
      <c r="UW31" s="512"/>
      <c r="UX31" s="512"/>
      <c r="UY31" s="512"/>
      <c r="UZ31" s="512"/>
      <c r="VA31" s="512"/>
      <c r="VB31" s="512"/>
      <c r="VC31" s="512"/>
      <c r="VD31" s="512"/>
      <c r="VE31" s="512"/>
      <c r="VF31" s="512"/>
      <c r="VG31" s="512"/>
      <c r="VH31" s="512"/>
      <c r="VI31" s="512"/>
      <c r="VJ31" s="512"/>
      <c r="VK31" s="512"/>
      <c r="VL31" s="512"/>
      <c r="VM31" s="512"/>
      <c r="VN31" s="512"/>
      <c r="VO31" s="512"/>
      <c r="VP31" s="512"/>
      <c r="VQ31" s="512"/>
      <c r="VR31" s="512"/>
      <c r="VS31" s="512"/>
      <c r="VT31" s="512"/>
      <c r="VU31" s="512"/>
      <c r="VV31" s="512"/>
      <c r="VW31" s="512"/>
      <c r="VX31" s="512"/>
      <c r="VY31" s="512"/>
      <c r="VZ31" s="512"/>
      <c r="WA31" s="512"/>
      <c r="WB31" s="512"/>
      <c r="WC31" s="512"/>
      <c r="WD31" s="512"/>
      <c r="WE31" s="512"/>
      <c r="WF31" s="512"/>
      <c r="WG31" s="512"/>
      <c r="WH31" s="512"/>
      <c r="WI31" s="512"/>
      <c r="WJ31" s="512"/>
      <c r="WK31" s="512"/>
      <c r="WL31" s="512"/>
      <c r="WM31" s="512"/>
      <c r="WN31" s="512"/>
      <c r="WO31" s="512"/>
      <c r="WP31" s="512"/>
      <c r="WQ31" s="512"/>
      <c r="WR31" s="512"/>
      <c r="WS31" s="512"/>
      <c r="WT31" s="512"/>
      <c r="WU31" s="512"/>
      <c r="WV31" s="512"/>
      <c r="WW31" s="512"/>
      <c r="WX31" s="512"/>
      <c r="WY31" s="512"/>
      <c r="WZ31" s="512"/>
      <c r="XA31" s="512"/>
      <c r="XB31" s="512"/>
      <c r="XC31" s="512"/>
      <c r="XD31" s="512"/>
      <c r="XE31" s="512"/>
      <c r="XF31" s="512"/>
      <c r="XG31" s="512"/>
      <c r="XH31" s="512"/>
      <c r="XI31" s="512"/>
      <c r="XJ31" s="512"/>
      <c r="XK31" s="512"/>
      <c r="XL31" s="512"/>
      <c r="XM31" s="512"/>
      <c r="XN31" s="512"/>
      <c r="XO31" s="512"/>
      <c r="XP31" s="512"/>
      <c r="XQ31" s="512"/>
      <c r="XR31" s="512"/>
      <c r="XS31" s="512"/>
      <c r="XT31" s="512"/>
      <c r="XU31" s="512"/>
      <c r="XV31" s="512"/>
      <c r="XW31" s="512"/>
      <c r="XX31" s="512"/>
      <c r="XY31" s="512"/>
      <c r="XZ31" s="512"/>
      <c r="YA31" s="512"/>
      <c r="YB31" s="512"/>
      <c r="YC31" s="512"/>
      <c r="YD31" s="512"/>
      <c r="YE31" s="512"/>
      <c r="YF31" s="512"/>
      <c r="YG31" s="512"/>
      <c r="YH31" s="512"/>
      <c r="YI31" s="512"/>
      <c r="YJ31" s="512"/>
      <c r="YK31" s="512"/>
      <c r="YL31" s="512"/>
      <c r="YM31" s="512"/>
      <c r="YN31" s="512"/>
      <c r="YO31" s="512"/>
      <c r="YP31" s="512"/>
      <c r="YQ31" s="512"/>
      <c r="YR31" s="512"/>
      <c r="YS31" s="512"/>
      <c r="YT31" s="512"/>
      <c r="YU31" s="512"/>
      <c r="YV31" s="512"/>
      <c r="YW31" s="512"/>
      <c r="YX31" s="512"/>
      <c r="YY31" s="512"/>
      <c r="YZ31" s="512"/>
      <c r="ZA31" s="512"/>
      <c r="ZB31" s="512"/>
      <c r="ZC31" s="512"/>
      <c r="ZD31" s="512"/>
      <c r="ZE31" s="512"/>
      <c r="ZF31" s="512"/>
      <c r="ZG31" s="512"/>
      <c r="ZH31" s="512"/>
      <c r="ZI31" s="512"/>
      <c r="ZJ31" s="512"/>
      <c r="ZK31" s="512"/>
      <c r="ZL31" s="512"/>
      <c r="ZM31" s="512"/>
      <c r="ZN31" s="512"/>
      <c r="ZO31" s="512"/>
      <c r="ZP31" s="512"/>
      <c r="ZQ31" s="512"/>
      <c r="ZR31" s="512"/>
      <c r="ZS31" s="512"/>
      <c r="ZT31" s="512"/>
      <c r="ZU31" s="512"/>
      <c r="ZV31" s="512"/>
      <c r="ZW31" s="512"/>
      <c r="ZX31" s="512"/>
      <c r="ZY31" s="512"/>
      <c r="ZZ31" s="512"/>
      <c r="AAA31" s="512"/>
      <c r="AAB31" s="512"/>
      <c r="AAC31" s="512"/>
      <c r="AAD31" s="512"/>
      <c r="AAE31" s="512"/>
      <c r="AAF31" s="512"/>
      <c r="AAG31" s="512"/>
      <c r="AAH31" s="512"/>
      <c r="AAI31" s="512"/>
      <c r="AAJ31" s="512"/>
      <c r="AAK31" s="512"/>
      <c r="AAL31" s="512"/>
      <c r="AAM31" s="512"/>
      <c r="AAN31" s="512"/>
      <c r="AAO31" s="512"/>
      <c r="AAP31" s="512"/>
      <c r="AAQ31" s="512"/>
      <c r="AAR31" s="512"/>
      <c r="AAS31" s="512"/>
      <c r="AAT31" s="512"/>
      <c r="AAU31" s="512"/>
      <c r="AAV31" s="512"/>
      <c r="AAW31" s="512"/>
      <c r="AAX31" s="512"/>
      <c r="AAY31" s="512"/>
      <c r="AAZ31" s="512"/>
      <c r="ABA31" s="512"/>
      <c r="ABB31" s="512"/>
      <c r="ABC31" s="512"/>
      <c r="ABD31" s="512"/>
      <c r="ABE31" s="512"/>
      <c r="ABF31" s="512"/>
      <c r="ABG31" s="512"/>
      <c r="ABH31" s="512"/>
      <c r="ABI31" s="512"/>
      <c r="ABJ31" s="512"/>
      <c r="ABK31" s="512"/>
      <c r="ABL31" s="512"/>
      <c r="ABM31" s="512"/>
      <c r="ABN31" s="512"/>
      <c r="ABO31" s="512"/>
      <c r="ABP31" s="512"/>
      <c r="ABQ31" s="512"/>
      <c r="ABR31" s="512"/>
      <c r="ABS31" s="512"/>
      <c r="ABT31" s="512"/>
      <c r="ABU31" s="512"/>
      <c r="ABV31" s="512"/>
      <c r="ABW31" s="512"/>
      <c r="ABX31" s="512"/>
      <c r="ABY31" s="512"/>
      <c r="ABZ31" s="512"/>
      <c r="ACA31" s="512"/>
      <c r="ACB31" s="512"/>
      <c r="ACC31" s="512"/>
      <c r="ACD31" s="512"/>
      <c r="ACE31" s="512"/>
      <c r="ACF31" s="512"/>
      <c r="ACG31" s="512"/>
      <c r="ACH31" s="512"/>
      <c r="ACI31" s="512"/>
      <c r="ACJ31" s="512"/>
      <c r="ACK31" s="512"/>
      <c r="ACL31" s="512"/>
      <c r="ACM31" s="512"/>
      <c r="ACN31" s="512"/>
      <c r="ACO31" s="512"/>
      <c r="ACP31" s="512"/>
      <c r="ACQ31" s="512"/>
      <c r="ACR31" s="512"/>
      <c r="ACS31" s="512"/>
      <c r="ACT31" s="512"/>
      <c r="ACU31" s="512"/>
      <c r="ACV31" s="512"/>
      <c r="ACW31" s="512"/>
      <c r="ACX31" s="512"/>
      <c r="ACY31" s="512"/>
      <c r="ACZ31" s="512"/>
      <c r="ADA31" s="512"/>
      <c r="ADB31" s="512"/>
      <c r="ADC31" s="512"/>
      <c r="ADD31" s="512"/>
      <c r="ADE31" s="512"/>
      <c r="ADF31" s="512"/>
      <c r="ADG31" s="512"/>
      <c r="ADH31" s="512"/>
      <c r="ADI31" s="512"/>
      <c r="ADJ31" s="512"/>
      <c r="ADK31" s="512"/>
      <c r="ADL31" s="512"/>
      <c r="ADM31" s="512"/>
      <c r="ADN31" s="512"/>
      <c r="ADO31" s="512"/>
      <c r="ADP31" s="512"/>
      <c r="ADQ31" s="512"/>
      <c r="ADR31" s="512"/>
      <c r="ADS31" s="512"/>
      <c r="ADT31" s="512"/>
      <c r="ADU31" s="512"/>
      <c r="ADV31" s="512"/>
      <c r="ADW31" s="512"/>
      <c r="ADX31" s="512"/>
      <c r="ADY31" s="512"/>
      <c r="ADZ31" s="512"/>
      <c r="AEA31" s="512"/>
      <c r="AEB31" s="512"/>
      <c r="AEC31" s="512"/>
      <c r="AED31" s="512"/>
      <c r="AEE31" s="512"/>
      <c r="AEF31" s="512"/>
      <c r="AEG31" s="512"/>
      <c r="AEH31" s="512"/>
      <c r="AEI31" s="512"/>
      <c r="AEJ31" s="512"/>
      <c r="AEK31" s="512"/>
      <c r="AEL31" s="512"/>
      <c r="AEM31" s="512"/>
      <c r="AEN31" s="512"/>
      <c r="AEO31" s="512"/>
      <c r="AEP31" s="512"/>
      <c r="AEQ31" s="512"/>
      <c r="AER31" s="512"/>
      <c r="AES31" s="512"/>
      <c r="AET31" s="512"/>
      <c r="AEU31" s="512"/>
      <c r="AEV31" s="512"/>
      <c r="AEW31" s="512"/>
      <c r="AEX31" s="512"/>
      <c r="AEY31" s="512"/>
      <c r="AEZ31" s="512"/>
      <c r="AFA31" s="512"/>
      <c r="AFB31" s="512"/>
      <c r="AFC31" s="512"/>
      <c r="AFD31" s="512"/>
      <c r="AFE31" s="512"/>
      <c r="AFF31" s="512"/>
      <c r="AFG31" s="512"/>
      <c r="AFH31" s="512"/>
      <c r="AFI31" s="512"/>
      <c r="AFJ31" s="512"/>
      <c r="AFK31" s="512"/>
      <c r="AFL31" s="512"/>
      <c r="AFM31" s="512"/>
      <c r="AFN31" s="512"/>
      <c r="AFO31" s="512"/>
      <c r="AFP31" s="512"/>
      <c r="AFQ31" s="512"/>
      <c r="AFR31" s="512"/>
      <c r="AFS31" s="512"/>
      <c r="AFT31" s="512"/>
      <c r="AFU31" s="512"/>
      <c r="AFV31" s="512"/>
      <c r="AFW31" s="512"/>
      <c r="AFX31" s="512"/>
      <c r="AFY31" s="512"/>
      <c r="AFZ31" s="512"/>
      <c r="AGA31" s="512"/>
      <c r="AGB31" s="512"/>
      <c r="AGC31" s="512"/>
      <c r="AGD31" s="512"/>
      <c r="AGE31" s="512"/>
      <c r="AGF31" s="512"/>
      <c r="AGG31" s="512"/>
      <c r="AGH31" s="512"/>
      <c r="AGI31" s="512"/>
      <c r="AGJ31" s="512"/>
      <c r="AGK31" s="512"/>
      <c r="AGL31" s="512"/>
      <c r="AGM31" s="512"/>
      <c r="AGN31" s="512"/>
      <c r="AGO31" s="512"/>
      <c r="AGP31" s="512"/>
      <c r="AGQ31" s="512"/>
      <c r="AGR31" s="512"/>
      <c r="AGS31" s="512"/>
      <c r="AGT31" s="512"/>
      <c r="AGU31" s="512"/>
      <c r="AGV31" s="512"/>
      <c r="AGW31" s="512"/>
      <c r="AGX31" s="512"/>
      <c r="AGY31" s="512"/>
      <c r="AGZ31" s="512"/>
      <c r="AHA31" s="512"/>
      <c r="AHB31" s="512"/>
      <c r="AHC31" s="512"/>
      <c r="AHD31" s="512"/>
      <c r="AHE31" s="512"/>
      <c r="AHF31" s="512"/>
      <c r="AHG31" s="512"/>
      <c r="AHH31" s="512"/>
      <c r="AHI31" s="512"/>
      <c r="AHJ31" s="512"/>
      <c r="AHK31" s="512"/>
      <c r="AHL31" s="512"/>
      <c r="AHM31" s="512"/>
      <c r="AHN31" s="512"/>
      <c r="AHO31" s="512"/>
      <c r="AHP31" s="512"/>
      <c r="AHQ31" s="512"/>
      <c r="AHR31" s="512"/>
      <c r="AHS31" s="512"/>
      <c r="AHT31" s="512"/>
      <c r="AHU31" s="512"/>
      <c r="AHV31" s="512"/>
      <c r="AHW31" s="512"/>
      <c r="AHX31" s="512"/>
      <c r="AHY31" s="512"/>
      <c r="AHZ31" s="512"/>
      <c r="AIA31" s="512"/>
      <c r="AIB31" s="512"/>
      <c r="AIC31" s="512"/>
      <c r="AID31" s="512"/>
      <c r="AIE31" s="512"/>
      <c r="AIF31" s="512"/>
      <c r="AIG31" s="512"/>
      <c r="AIH31" s="512"/>
      <c r="AII31" s="512"/>
      <c r="AIJ31" s="512"/>
      <c r="AIK31" s="512"/>
      <c r="AIL31" s="512"/>
      <c r="AIM31" s="512"/>
      <c r="AIN31" s="512"/>
      <c r="AIO31" s="512"/>
      <c r="AIP31" s="512"/>
      <c r="AIQ31" s="512"/>
      <c r="AIR31" s="512"/>
      <c r="AIS31" s="512"/>
      <c r="AIT31" s="512"/>
      <c r="AIU31" s="512"/>
      <c r="AIV31" s="512"/>
      <c r="AIW31" s="512"/>
      <c r="AIX31" s="512"/>
      <c r="AIY31" s="512"/>
      <c r="AIZ31" s="512"/>
      <c r="AJA31" s="512"/>
      <c r="AJB31" s="512"/>
      <c r="AJC31" s="512"/>
      <c r="AJD31" s="512"/>
      <c r="AJE31" s="512"/>
      <c r="AJF31" s="512"/>
      <c r="AJG31" s="512"/>
      <c r="AJH31" s="512"/>
      <c r="AJI31" s="512"/>
      <c r="AJJ31" s="512"/>
      <c r="AJK31" s="512"/>
      <c r="AJL31" s="512"/>
      <c r="AJM31" s="512"/>
      <c r="AJN31" s="512"/>
      <c r="AJO31" s="512"/>
      <c r="AJP31" s="512"/>
      <c r="AJQ31" s="512"/>
      <c r="AJR31" s="512"/>
      <c r="AJS31" s="512"/>
      <c r="AJT31" s="512"/>
      <c r="AJU31" s="512"/>
      <c r="AJV31" s="512"/>
      <c r="AJW31" s="512"/>
      <c r="AJX31" s="512"/>
      <c r="AJY31" s="512"/>
      <c r="AJZ31" s="512"/>
      <c r="AKA31" s="512"/>
      <c r="AKB31" s="512"/>
      <c r="AKC31" s="512"/>
      <c r="AKD31" s="512"/>
      <c r="AKE31" s="512"/>
      <c r="AKF31" s="512"/>
      <c r="AKG31" s="512"/>
      <c r="AKH31" s="512"/>
      <c r="AKI31" s="512"/>
      <c r="AKJ31" s="512"/>
      <c r="AKK31" s="512"/>
      <c r="AKL31" s="512"/>
      <c r="AKM31" s="512"/>
      <c r="AKN31" s="512"/>
      <c r="AKO31" s="512"/>
      <c r="AKP31" s="512"/>
      <c r="AKQ31" s="512"/>
      <c r="AKR31" s="512"/>
      <c r="AKS31" s="512"/>
      <c r="AKT31" s="512"/>
      <c r="AKU31" s="512"/>
      <c r="AKV31" s="512"/>
      <c r="AKW31" s="512"/>
      <c r="AKX31" s="512"/>
      <c r="AKY31" s="512"/>
      <c r="AKZ31" s="512"/>
      <c r="ALA31" s="512"/>
      <c r="ALB31" s="512"/>
      <c r="ALC31" s="512"/>
      <c r="ALD31" s="512"/>
      <c r="ALE31" s="512"/>
      <c r="ALF31" s="512"/>
      <c r="ALG31" s="512"/>
      <c r="ALH31" s="512"/>
      <c r="ALI31" s="512"/>
      <c r="ALJ31" s="512"/>
      <c r="ALK31" s="512"/>
      <c r="ALL31" s="512"/>
      <c r="ALM31" s="512"/>
      <c r="ALN31" s="512"/>
      <c r="ALO31" s="512"/>
      <c r="ALP31" s="512"/>
      <c r="ALQ31" s="512"/>
      <c r="ALR31" s="512"/>
      <c r="ALS31" s="512"/>
      <c r="ALT31" s="512"/>
      <c r="ALU31" s="512"/>
      <c r="ALV31" s="512"/>
      <c r="ALW31" s="512"/>
      <c r="ALX31" s="512"/>
      <c r="ALY31" s="512"/>
      <c r="ALZ31" s="512"/>
      <c r="AMA31" s="512"/>
      <c r="AMB31" s="512"/>
      <c r="AMC31" s="512"/>
      <c r="AMD31" s="512"/>
      <c r="AME31" s="512"/>
      <c r="AMF31" s="512"/>
      <c r="AMG31" s="512"/>
      <c r="AMH31" s="512"/>
      <c r="AMI31" s="512"/>
      <c r="AMJ31" s="512"/>
      <c r="AMK31" s="512"/>
      <c r="AML31" s="512"/>
      <c r="AMM31" s="512"/>
      <c r="AMN31" s="512"/>
      <c r="AMO31" s="512"/>
    </row>
    <row r="32" spans="1:1029" x14ac:dyDescent="0.25">
      <c r="A32" s="581">
        <v>44121</v>
      </c>
      <c r="B32" s="370" t="s">
        <v>228</v>
      </c>
      <c r="C32" s="584">
        <v>3802</v>
      </c>
      <c r="D32" s="585" t="s">
        <v>292</v>
      </c>
      <c r="E32" s="544">
        <v>186</v>
      </c>
      <c r="F32" s="476"/>
      <c r="G32" s="476"/>
      <c r="H32" s="476"/>
      <c r="I32" s="136">
        <v>44158</v>
      </c>
      <c r="J32" s="344"/>
      <c r="K32" s="238"/>
      <c r="L32" s="239"/>
      <c r="M32" s="239"/>
      <c r="N32" s="124"/>
      <c r="O32" s="240">
        <v>186</v>
      </c>
      <c r="P32" s="241"/>
      <c r="Q32" s="241"/>
      <c r="R32" s="241">
        <v>155</v>
      </c>
      <c r="S32" s="241"/>
      <c r="T32" s="241"/>
      <c r="U32" s="241"/>
      <c r="V32" s="241"/>
      <c r="W32" s="241"/>
      <c r="X32" s="241"/>
      <c r="Y32" s="241"/>
      <c r="Z32" s="239"/>
      <c r="AA32" s="239"/>
      <c r="AB32" s="239"/>
      <c r="AC32" s="593"/>
      <c r="AD32" s="242">
        <v>31</v>
      </c>
      <c r="AF32" s="198"/>
    </row>
    <row r="33" spans="1:1029" x14ac:dyDescent="0.25">
      <c r="A33" s="245">
        <v>44137</v>
      </c>
      <c r="B33" s="124" t="s">
        <v>304</v>
      </c>
      <c r="C33" s="236">
        <v>36006</v>
      </c>
      <c r="D33" s="128" t="s">
        <v>305</v>
      </c>
      <c r="E33" s="545">
        <v>714</v>
      </c>
      <c r="F33" s="476"/>
      <c r="G33" s="476"/>
      <c r="H33" s="476"/>
      <c r="I33" s="136">
        <v>44526</v>
      </c>
      <c r="J33" s="344"/>
      <c r="K33" s="238"/>
      <c r="L33" s="239"/>
      <c r="M33" s="239"/>
      <c r="N33" s="124"/>
      <c r="O33" s="240">
        <v>714</v>
      </c>
      <c r="P33" s="241"/>
      <c r="Q33" s="241"/>
      <c r="R33" s="241">
        <v>595</v>
      </c>
      <c r="S33" s="241"/>
      <c r="T33" s="241"/>
      <c r="U33" s="241"/>
      <c r="V33" s="241"/>
      <c r="W33" s="241"/>
      <c r="X33" s="241"/>
      <c r="Y33" s="241"/>
      <c r="Z33" s="239"/>
      <c r="AA33" s="239"/>
      <c r="AB33" s="239"/>
      <c r="AC33" s="593"/>
      <c r="AD33" s="242">
        <v>119</v>
      </c>
      <c r="AE33" s="518"/>
      <c r="AF33" s="198"/>
    </row>
    <row r="34" spans="1:1029" x14ac:dyDescent="0.25">
      <c r="A34" s="245">
        <v>44180</v>
      </c>
      <c r="B34" s="124" t="s">
        <v>341</v>
      </c>
      <c r="C34" s="236">
        <v>3810</v>
      </c>
      <c r="D34" s="128"/>
      <c r="E34" s="545">
        <v>765</v>
      </c>
      <c r="F34" s="476"/>
      <c r="G34" s="476"/>
      <c r="H34" s="476"/>
      <c r="I34" s="136">
        <v>44547</v>
      </c>
      <c r="J34" s="344"/>
      <c r="K34" s="238"/>
      <c r="L34" s="239"/>
      <c r="M34" s="239"/>
      <c r="N34" s="124"/>
      <c r="O34" s="240">
        <v>765</v>
      </c>
      <c r="P34" s="241"/>
      <c r="Q34" s="241"/>
      <c r="R34" s="241">
        <v>637.5</v>
      </c>
      <c r="S34" s="241"/>
      <c r="T34" s="241"/>
      <c r="U34" s="241"/>
      <c r="V34" s="241"/>
      <c r="W34" s="241"/>
      <c r="X34" s="241"/>
      <c r="Y34" s="241"/>
      <c r="Z34" s="239"/>
      <c r="AA34" s="239"/>
      <c r="AB34" s="239"/>
      <c r="AC34" s="593"/>
      <c r="AD34" s="242">
        <v>127.5</v>
      </c>
      <c r="AF34" s="198"/>
    </row>
    <row r="35" spans="1:1029" x14ac:dyDescent="0.25">
      <c r="A35" s="245">
        <v>44180</v>
      </c>
      <c r="B35" s="124" t="s">
        <v>343</v>
      </c>
      <c r="C35" s="236" t="s">
        <v>342</v>
      </c>
      <c r="D35" s="128"/>
      <c r="E35" s="545">
        <v>360</v>
      </c>
      <c r="F35" s="476"/>
      <c r="G35" s="476"/>
      <c r="H35" s="476"/>
      <c r="I35" s="136">
        <v>44547</v>
      </c>
      <c r="J35" s="344"/>
      <c r="K35" s="238"/>
      <c r="L35" s="239"/>
      <c r="M35" s="239"/>
      <c r="N35" s="124"/>
      <c r="O35" s="240">
        <v>360</v>
      </c>
      <c r="P35" s="241"/>
      <c r="Q35" s="241"/>
      <c r="R35" s="241"/>
      <c r="S35" s="241"/>
      <c r="T35" s="241"/>
      <c r="U35" s="241"/>
      <c r="V35" s="241">
        <v>300</v>
      </c>
      <c r="W35" s="241"/>
      <c r="X35" s="241"/>
      <c r="Y35" s="241"/>
      <c r="Z35" s="239"/>
      <c r="AA35" s="239"/>
      <c r="AB35" s="239"/>
      <c r="AC35" s="593"/>
      <c r="AD35" s="242">
        <v>60</v>
      </c>
      <c r="AE35" s="117" t="s">
        <v>344</v>
      </c>
      <c r="AF35" s="198"/>
    </row>
    <row r="36" spans="1:1029" x14ac:dyDescent="0.25">
      <c r="A36" s="245">
        <v>44180</v>
      </c>
      <c r="B36" s="124" t="s">
        <v>345</v>
      </c>
      <c r="C36" s="236" t="s">
        <v>346</v>
      </c>
      <c r="D36" s="128"/>
      <c r="E36" s="545">
        <v>11.99</v>
      </c>
      <c r="F36" s="476"/>
      <c r="G36" s="476"/>
      <c r="H36" s="476"/>
      <c r="I36" s="136">
        <v>44547</v>
      </c>
      <c r="J36" s="344"/>
      <c r="K36" s="238"/>
      <c r="L36" s="239"/>
      <c r="M36" s="239"/>
      <c r="N36" s="124"/>
      <c r="O36" s="240">
        <v>11.99</v>
      </c>
      <c r="P36" s="241"/>
      <c r="Q36" s="241">
        <v>11.99</v>
      </c>
      <c r="R36" s="241"/>
      <c r="S36" s="241"/>
      <c r="T36" s="241"/>
      <c r="U36" s="241"/>
      <c r="V36" s="241"/>
      <c r="W36" s="241"/>
      <c r="X36" s="241"/>
      <c r="Y36" s="241"/>
      <c r="Z36" s="239"/>
      <c r="AA36" s="239"/>
      <c r="AB36" s="239"/>
      <c r="AC36" s="593"/>
      <c r="AD36" s="242"/>
      <c r="AF36" s="198"/>
    </row>
    <row r="37" spans="1:1029" s="230" customFormat="1" x14ac:dyDescent="0.25">
      <c r="A37" s="245">
        <v>44180</v>
      </c>
      <c r="B37" s="124" t="s">
        <v>347</v>
      </c>
      <c r="C37" s="236"/>
      <c r="D37" s="128"/>
      <c r="E37" s="545">
        <v>70</v>
      </c>
      <c r="F37" s="476"/>
      <c r="G37" s="476"/>
      <c r="H37" s="476"/>
      <c r="I37" s="136">
        <v>44547</v>
      </c>
      <c r="J37" s="344"/>
      <c r="K37" s="238"/>
      <c r="L37" s="239"/>
      <c r="M37" s="239"/>
      <c r="N37" s="124"/>
      <c r="O37" s="240">
        <v>70</v>
      </c>
      <c r="P37" s="241"/>
      <c r="Q37" s="241">
        <v>66</v>
      </c>
      <c r="R37" s="241"/>
      <c r="S37" s="241"/>
      <c r="T37" s="241"/>
      <c r="U37" s="241"/>
      <c r="V37" s="241"/>
      <c r="W37" s="241"/>
      <c r="X37" s="241"/>
      <c r="Y37" s="241"/>
      <c r="Z37" s="239"/>
      <c r="AA37" s="239"/>
      <c r="AB37" s="239"/>
      <c r="AC37" s="593"/>
      <c r="AD37" s="242">
        <v>4</v>
      </c>
      <c r="AE37" s="137">
        <v>660454836</v>
      </c>
      <c r="AF37" s="198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/>
      <c r="CR37" s="137"/>
      <c r="CS37" s="137"/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7"/>
      <c r="DF37" s="137"/>
      <c r="DG37" s="137"/>
      <c r="DH37" s="137"/>
      <c r="DI37" s="137"/>
      <c r="DJ37" s="137"/>
      <c r="DK37" s="137"/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V37" s="137"/>
      <c r="DW37" s="137"/>
      <c r="DX37" s="137"/>
      <c r="DY37" s="137"/>
      <c r="DZ37" s="137"/>
      <c r="EA37" s="137"/>
      <c r="EB37" s="137"/>
      <c r="EC37" s="137"/>
      <c r="ED37" s="137"/>
      <c r="EE37" s="137"/>
      <c r="EF37" s="137"/>
      <c r="EG37" s="137"/>
      <c r="EH37" s="137"/>
      <c r="EI37" s="137"/>
      <c r="EJ37" s="137"/>
      <c r="EK37" s="137"/>
      <c r="EL37" s="137"/>
      <c r="EM37" s="137"/>
      <c r="EN37" s="137"/>
      <c r="EO37" s="137"/>
      <c r="EP37" s="137"/>
      <c r="EQ37" s="137"/>
      <c r="ER37" s="137"/>
      <c r="ES37" s="137"/>
      <c r="ET37" s="137"/>
      <c r="EU37" s="137"/>
      <c r="EV37" s="137"/>
      <c r="EW37" s="137"/>
      <c r="EX37" s="137"/>
      <c r="EY37" s="137"/>
      <c r="EZ37" s="137"/>
      <c r="FA37" s="137"/>
      <c r="FB37" s="137"/>
      <c r="FC37" s="137"/>
      <c r="FD37" s="137"/>
      <c r="FE37" s="137"/>
      <c r="FF37" s="137"/>
      <c r="FG37" s="137"/>
      <c r="FH37" s="137"/>
      <c r="FI37" s="137"/>
      <c r="FJ37" s="137"/>
      <c r="FK37" s="137"/>
      <c r="FL37" s="137"/>
      <c r="FM37" s="137"/>
      <c r="FN37" s="137"/>
      <c r="FO37" s="137"/>
      <c r="FP37" s="137"/>
      <c r="FQ37" s="137"/>
      <c r="FR37" s="137"/>
      <c r="FS37" s="137"/>
      <c r="FT37" s="137"/>
      <c r="FU37" s="137"/>
      <c r="FV37" s="137"/>
      <c r="FW37" s="137"/>
      <c r="FX37" s="137"/>
      <c r="FY37" s="137"/>
      <c r="FZ37" s="137"/>
      <c r="GA37" s="137"/>
      <c r="GB37" s="137"/>
      <c r="GC37" s="137"/>
      <c r="GD37" s="137"/>
      <c r="GE37" s="137"/>
      <c r="GF37" s="137"/>
      <c r="GG37" s="137"/>
      <c r="GH37" s="137"/>
      <c r="GI37" s="137"/>
      <c r="GJ37" s="137"/>
      <c r="GK37" s="137"/>
      <c r="GL37" s="137"/>
      <c r="GM37" s="137"/>
      <c r="GN37" s="137"/>
      <c r="GO37" s="137"/>
      <c r="GP37" s="137"/>
      <c r="GQ37" s="137"/>
      <c r="GR37" s="137"/>
      <c r="GS37" s="137"/>
      <c r="GT37" s="137"/>
      <c r="GU37" s="137"/>
      <c r="GV37" s="137"/>
      <c r="GW37" s="137"/>
      <c r="GX37" s="137"/>
      <c r="GY37" s="137"/>
      <c r="GZ37" s="137"/>
      <c r="HA37" s="137"/>
      <c r="HB37" s="137"/>
      <c r="HC37" s="137"/>
      <c r="HD37" s="137"/>
      <c r="HE37" s="137"/>
      <c r="HF37" s="137"/>
      <c r="HG37" s="137"/>
      <c r="HH37" s="137"/>
      <c r="HI37" s="137"/>
      <c r="HJ37" s="137"/>
      <c r="HK37" s="137"/>
      <c r="HL37" s="137"/>
      <c r="HM37" s="137"/>
      <c r="HN37" s="137"/>
      <c r="HO37" s="137"/>
      <c r="HP37" s="137"/>
      <c r="HQ37" s="137"/>
      <c r="HR37" s="137"/>
      <c r="HS37" s="137"/>
      <c r="HT37" s="137"/>
      <c r="HU37" s="137"/>
      <c r="HV37" s="137"/>
      <c r="HW37" s="137"/>
      <c r="HX37" s="137"/>
      <c r="HY37" s="137"/>
      <c r="HZ37" s="137"/>
      <c r="IA37" s="137"/>
      <c r="IB37" s="137"/>
      <c r="IC37" s="137"/>
      <c r="ID37" s="137"/>
      <c r="IE37" s="137"/>
      <c r="IF37" s="137"/>
      <c r="IG37" s="137"/>
      <c r="IH37" s="137"/>
      <c r="II37" s="137"/>
      <c r="IJ37" s="137"/>
      <c r="IK37" s="137"/>
      <c r="IL37" s="137"/>
      <c r="IM37" s="137"/>
      <c r="IN37" s="137"/>
      <c r="IO37" s="137"/>
      <c r="IP37" s="137"/>
      <c r="IQ37" s="137"/>
      <c r="IR37" s="137"/>
      <c r="IS37" s="137"/>
      <c r="IT37" s="137"/>
      <c r="IU37" s="137"/>
      <c r="IV37" s="137"/>
      <c r="IW37" s="137"/>
      <c r="IX37" s="137"/>
      <c r="IY37" s="137"/>
      <c r="IZ37" s="137"/>
      <c r="JA37" s="137"/>
      <c r="JB37" s="137"/>
      <c r="JC37" s="137"/>
      <c r="JD37" s="137"/>
      <c r="JE37" s="137"/>
      <c r="JF37" s="137"/>
      <c r="JG37" s="137"/>
      <c r="JH37" s="137"/>
      <c r="JI37" s="137"/>
      <c r="JJ37" s="137"/>
      <c r="JK37" s="137"/>
      <c r="JL37" s="137"/>
      <c r="JM37" s="137"/>
      <c r="JN37" s="137"/>
      <c r="JO37" s="137"/>
      <c r="JP37" s="137"/>
      <c r="JQ37" s="137"/>
      <c r="JR37" s="137"/>
      <c r="JS37" s="137"/>
      <c r="JT37" s="137"/>
      <c r="JU37" s="137"/>
      <c r="JV37" s="137"/>
      <c r="JW37" s="137"/>
      <c r="JX37" s="137"/>
      <c r="JY37" s="137"/>
      <c r="JZ37" s="137"/>
      <c r="KA37" s="137"/>
      <c r="KB37" s="137"/>
      <c r="KC37" s="137"/>
      <c r="KD37" s="137"/>
      <c r="KE37" s="137"/>
      <c r="KF37" s="137"/>
      <c r="KG37" s="137"/>
      <c r="KH37" s="137"/>
      <c r="KI37" s="137"/>
      <c r="KJ37" s="137"/>
      <c r="KK37" s="137"/>
      <c r="KL37" s="137"/>
      <c r="KM37" s="137"/>
      <c r="KN37" s="137"/>
      <c r="KO37" s="137"/>
      <c r="KP37" s="137"/>
      <c r="KQ37" s="137"/>
      <c r="KR37" s="137"/>
      <c r="KS37" s="137"/>
      <c r="KT37" s="137"/>
      <c r="KU37" s="137"/>
      <c r="KV37" s="137"/>
      <c r="KW37" s="137"/>
      <c r="KX37" s="137"/>
      <c r="KY37" s="137"/>
      <c r="KZ37" s="137"/>
      <c r="LA37" s="137"/>
      <c r="LB37" s="137"/>
      <c r="LC37" s="137"/>
      <c r="LD37" s="137"/>
      <c r="LE37" s="137"/>
      <c r="LF37" s="137"/>
      <c r="LG37" s="137"/>
      <c r="LH37" s="137"/>
      <c r="LI37" s="137"/>
      <c r="LJ37" s="137"/>
      <c r="LK37" s="137"/>
      <c r="LL37" s="137"/>
      <c r="LM37" s="137"/>
      <c r="LN37" s="137"/>
      <c r="LO37" s="137"/>
      <c r="LP37" s="137"/>
      <c r="LQ37" s="137"/>
      <c r="LR37" s="137"/>
      <c r="LS37" s="137"/>
      <c r="LT37" s="137"/>
      <c r="LU37" s="137"/>
      <c r="LV37" s="137"/>
      <c r="LW37" s="137"/>
      <c r="LX37" s="137"/>
      <c r="LY37" s="137"/>
      <c r="LZ37" s="137"/>
      <c r="MA37" s="137"/>
      <c r="MB37" s="137"/>
      <c r="MC37" s="137"/>
      <c r="MD37" s="137"/>
      <c r="ME37" s="137"/>
      <c r="MF37" s="137"/>
      <c r="MG37" s="137"/>
      <c r="MH37" s="137"/>
      <c r="MI37" s="137"/>
      <c r="MJ37" s="137"/>
      <c r="MK37" s="137"/>
      <c r="ML37" s="137"/>
      <c r="MM37" s="137"/>
      <c r="MN37" s="137"/>
      <c r="MO37" s="137"/>
      <c r="MP37" s="137"/>
      <c r="MQ37" s="137"/>
      <c r="MR37" s="137"/>
      <c r="MS37" s="137"/>
      <c r="MT37" s="137"/>
      <c r="MU37" s="137"/>
      <c r="MV37" s="137"/>
      <c r="MW37" s="137"/>
      <c r="MX37" s="137"/>
      <c r="MY37" s="137"/>
      <c r="MZ37" s="137"/>
      <c r="NA37" s="137"/>
      <c r="NB37" s="137"/>
      <c r="NC37" s="137"/>
      <c r="ND37" s="137"/>
      <c r="NE37" s="137"/>
      <c r="NF37" s="137"/>
      <c r="NG37" s="137"/>
      <c r="NH37" s="137"/>
      <c r="NI37" s="137"/>
      <c r="NJ37" s="137"/>
      <c r="NK37" s="137"/>
      <c r="NL37" s="137"/>
      <c r="NM37" s="137"/>
      <c r="NN37" s="137"/>
      <c r="NO37" s="137"/>
      <c r="NP37" s="137"/>
      <c r="NQ37" s="137"/>
      <c r="NR37" s="137"/>
      <c r="NS37" s="137"/>
      <c r="NT37" s="137"/>
      <c r="NU37" s="137"/>
      <c r="NV37" s="137"/>
      <c r="NW37" s="137"/>
      <c r="NX37" s="137"/>
      <c r="NY37" s="137"/>
      <c r="NZ37" s="137"/>
      <c r="OA37" s="137"/>
      <c r="OB37" s="137"/>
      <c r="OC37" s="137"/>
      <c r="OD37" s="137"/>
      <c r="OE37" s="137"/>
      <c r="OF37" s="137"/>
      <c r="OG37" s="137"/>
      <c r="OH37" s="137"/>
      <c r="OI37" s="137"/>
      <c r="OJ37" s="137"/>
      <c r="OK37" s="137"/>
      <c r="OL37" s="137"/>
      <c r="OM37" s="137"/>
      <c r="ON37" s="137"/>
      <c r="OO37" s="137"/>
      <c r="OP37" s="137"/>
      <c r="OQ37" s="137"/>
      <c r="OR37" s="137"/>
      <c r="OS37" s="137"/>
      <c r="OT37" s="137"/>
      <c r="OU37" s="137"/>
      <c r="OV37" s="137"/>
      <c r="OW37" s="137"/>
      <c r="OX37" s="137"/>
      <c r="OY37" s="137"/>
      <c r="OZ37" s="137"/>
      <c r="PA37" s="137"/>
      <c r="PB37" s="137"/>
      <c r="PC37" s="137"/>
      <c r="PD37" s="137"/>
      <c r="PE37" s="137"/>
      <c r="PF37" s="137"/>
      <c r="PG37" s="137"/>
      <c r="PH37" s="137"/>
      <c r="PI37" s="137"/>
      <c r="PJ37" s="137"/>
      <c r="PK37" s="137"/>
      <c r="PL37" s="137"/>
      <c r="PM37" s="137"/>
      <c r="PN37" s="137"/>
      <c r="PO37" s="137"/>
      <c r="PP37" s="137"/>
      <c r="PQ37" s="137"/>
      <c r="PR37" s="137"/>
      <c r="PS37" s="137"/>
      <c r="PT37" s="137"/>
      <c r="PU37" s="137"/>
      <c r="PV37" s="137"/>
      <c r="PW37" s="137"/>
      <c r="PX37" s="137"/>
      <c r="PY37" s="137"/>
      <c r="PZ37" s="137"/>
      <c r="QA37" s="137"/>
      <c r="QB37" s="137"/>
      <c r="QC37" s="137"/>
      <c r="QD37" s="137"/>
      <c r="QE37" s="137"/>
      <c r="QF37" s="137"/>
      <c r="QG37" s="137"/>
      <c r="QH37" s="137"/>
      <c r="QI37" s="137"/>
      <c r="QJ37" s="137"/>
      <c r="QK37" s="137"/>
      <c r="QL37" s="137"/>
      <c r="QM37" s="137"/>
      <c r="QN37" s="137"/>
      <c r="QO37" s="137"/>
      <c r="QP37" s="137"/>
      <c r="QQ37" s="137"/>
      <c r="QR37" s="137"/>
      <c r="QS37" s="137"/>
      <c r="QT37" s="137"/>
      <c r="QU37" s="137"/>
      <c r="QV37" s="137"/>
      <c r="QW37" s="137"/>
      <c r="QX37" s="137"/>
      <c r="QY37" s="137"/>
      <c r="QZ37" s="137"/>
      <c r="RA37" s="137"/>
      <c r="RB37" s="137"/>
      <c r="RC37" s="137"/>
      <c r="RD37" s="137"/>
      <c r="RE37" s="137"/>
      <c r="RF37" s="137"/>
      <c r="RG37" s="137"/>
      <c r="RH37" s="137"/>
      <c r="RI37" s="137"/>
      <c r="RJ37" s="137"/>
      <c r="RK37" s="137"/>
      <c r="RL37" s="137"/>
      <c r="RM37" s="137"/>
      <c r="RN37" s="137"/>
      <c r="RO37" s="137"/>
      <c r="RP37" s="137"/>
      <c r="RQ37" s="137"/>
      <c r="RR37" s="137"/>
      <c r="RS37" s="137"/>
      <c r="RT37" s="137"/>
      <c r="RU37" s="137"/>
      <c r="RV37" s="137"/>
      <c r="RW37" s="137"/>
      <c r="RX37" s="137"/>
      <c r="RY37" s="137"/>
      <c r="RZ37" s="137"/>
      <c r="SA37" s="137"/>
      <c r="SB37" s="137"/>
      <c r="SC37" s="137"/>
      <c r="SD37" s="137"/>
      <c r="SE37" s="137"/>
      <c r="SF37" s="137"/>
      <c r="SG37" s="137"/>
      <c r="SH37" s="137"/>
      <c r="SI37" s="137"/>
      <c r="SJ37" s="137"/>
      <c r="SK37" s="137"/>
      <c r="SL37" s="137"/>
      <c r="SM37" s="137"/>
      <c r="SN37" s="137"/>
      <c r="SO37" s="137"/>
      <c r="SP37" s="137"/>
      <c r="SQ37" s="137"/>
      <c r="SR37" s="137"/>
      <c r="SS37" s="137"/>
      <c r="ST37" s="137"/>
      <c r="SU37" s="137"/>
      <c r="SV37" s="137"/>
      <c r="SW37" s="137"/>
      <c r="SX37" s="137"/>
      <c r="SY37" s="137"/>
      <c r="SZ37" s="137"/>
      <c r="TA37" s="137"/>
      <c r="TB37" s="137"/>
      <c r="TC37" s="137"/>
      <c r="TD37" s="137"/>
      <c r="TE37" s="137"/>
      <c r="TF37" s="137"/>
      <c r="TG37" s="137"/>
      <c r="TH37" s="137"/>
      <c r="TI37" s="137"/>
      <c r="TJ37" s="137"/>
      <c r="TK37" s="137"/>
      <c r="TL37" s="137"/>
      <c r="TM37" s="137"/>
      <c r="TN37" s="137"/>
      <c r="TO37" s="137"/>
      <c r="TP37" s="137"/>
      <c r="TQ37" s="137"/>
      <c r="TR37" s="137"/>
      <c r="TS37" s="137"/>
      <c r="TT37" s="137"/>
      <c r="TU37" s="137"/>
      <c r="TV37" s="137"/>
      <c r="TW37" s="137"/>
      <c r="TX37" s="137"/>
      <c r="TY37" s="137"/>
      <c r="TZ37" s="137"/>
      <c r="UA37" s="137"/>
      <c r="UB37" s="137"/>
      <c r="UC37" s="137"/>
      <c r="UD37" s="137"/>
      <c r="UE37" s="137"/>
      <c r="UF37" s="137"/>
      <c r="UG37" s="137"/>
      <c r="UH37" s="137"/>
      <c r="UI37" s="137"/>
      <c r="UJ37" s="137"/>
      <c r="UK37" s="137"/>
      <c r="UL37" s="137"/>
      <c r="UM37" s="137"/>
      <c r="UN37" s="137"/>
      <c r="UO37" s="137"/>
      <c r="UP37" s="137"/>
      <c r="UQ37" s="137"/>
      <c r="UR37" s="137"/>
      <c r="US37" s="137"/>
      <c r="UT37" s="137"/>
      <c r="UU37" s="137"/>
      <c r="UV37" s="137"/>
      <c r="UW37" s="137"/>
      <c r="UX37" s="137"/>
      <c r="UY37" s="137"/>
      <c r="UZ37" s="137"/>
      <c r="VA37" s="137"/>
      <c r="VB37" s="137"/>
      <c r="VC37" s="137"/>
      <c r="VD37" s="137"/>
      <c r="VE37" s="137"/>
      <c r="VF37" s="137"/>
      <c r="VG37" s="137"/>
      <c r="VH37" s="137"/>
      <c r="VI37" s="137"/>
      <c r="VJ37" s="137"/>
      <c r="VK37" s="137"/>
      <c r="VL37" s="137"/>
      <c r="VM37" s="137"/>
      <c r="VN37" s="137"/>
      <c r="VO37" s="137"/>
      <c r="VP37" s="137"/>
      <c r="VQ37" s="137"/>
      <c r="VR37" s="137"/>
      <c r="VS37" s="137"/>
      <c r="VT37" s="137"/>
      <c r="VU37" s="137"/>
      <c r="VV37" s="137"/>
      <c r="VW37" s="137"/>
      <c r="VX37" s="137"/>
      <c r="VY37" s="137"/>
      <c r="VZ37" s="137"/>
      <c r="WA37" s="137"/>
      <c r="WB37" s="137"/>
      <c r="WC37" s="137"/>
      <c r="WD37" s="137"/>
      <c r="WE37" s="137"/>
      <c r="WF37" s="137"/>
      <c r="WG37" s="137"/>
      <c r="WH37" s="137"/>
      <c r="WI37" s="137"/>
      <c r="WJ37" s="137"/>
      <c r="WK37" s="137"/>
      <c r="WL37" s="137"/>
      <c r="WM37" s="137"/>
      <c r="WN37" s="137"/>
      <c r="WO37" s="137"/>
      <c r="WP37" s="137"/>
      <c r="WQ37" s="137"/>
      <c r="WR37" s="137"/>
      <c r="WS37" s="137"/>
      <c r="WT37" s="137"/>
      <c r="WU37" s="137"/>
      <c r="WV37" s="137"/>
      <c r="WW37" s="137"/>
      <c r="WX37" s="137"/>
      <c r="WY37" s="137"/>
      <c r="WZ37" s="137"/>
      <c r="XA37" s="137"/>
      <c r="XB37" s="137"/>
      <c r="XC37" s="137"/>
      <c r="XD37" s="137"/>
      <c r="XE37" s="137"/>
      <c r="XF37" s="137"/>
      <c r="XG37" s="137"/>
      <c r="XH37" s="137"/>
      <c r="XI37" s="137"/>
      <c r="XJ37" s="137"/>
      <c r="XK37" s="137"/>
      <c r="XL37" s="137"/>
      <c r="XM37" s="137"/>
      <c r="XN37" s="137"/>
      <c r="XO37" s="137"/>
      <c r="XP37" s="137"/>
      <c r="XQ37" s="137"/>
      <c r="XR37" s="137"/>
      <c r="XS37" s="137"/>
      <c r="XT37" s="137"/>
      <c r="XU37" s="137"/>
      <c r="XV37" s="137"/>
      <c r="XW37" s="137"/>
      <c r="XX37" s="137"/>
      <c r="XY37" s="137"/>
      <c r="XZ37" s="137"/>
      <c r="YA37" s="137"/>
      <c r="YB37" s="137"/>
      <c r="YC37" s="137"/>
      <c r="YD37" s="137"/>
      <c r="YE37" s="137"/>
      <c r="YF37" s="137"/>
      <c r="YG37" s="137"/>
      <c r="YH37" s="137"/>
      <c r="YI37" s="137"/>
      <c r="YJ37" s="137"/>
      <c r="YK37" s="137"/>
      <c r="YL37" s="137"/>
      <c r="YM37" s="137"/>
      <c r="YN37" s="137"/>
      <c r="YO37" s="137"/>
      <c r="YP37" s="137"/>
      <c r="YQ37" s="137"/>
      <c r="YR37" s="137"/>
      <c r="YS37" s="137"/>
      <c r="YT37" s="137"/>
      <c r="YU37" s="137"/>
      <c r="YV37" s="137"/>
      <c r="YW37" s="137"/>
      <c r="YX37" s="137"/>
      <c r="YY37" s="137"/>
      <c r="YZ37" s="137"/>
      <c r="ZA37" s="137"/>
      <c r="ZB37" s="137"/>
      <c r="ZC37" s="137"/>
      <c r="ZD37" s="137"/>
      <c r="ZE37" s="137"/>
      <c r="ZF37" s="137"/>
      <c r="ZG37" s="137"/>
      <c r="ZH37" s="137"/>
      <c r="ZI37" s="137"/>
      <c r="ZJ37" s="137"/>
      <c r="ZK37" s="137"/>
      <c r="ZL37" s="137"/>
      <c r="ZM37" s="137"/>
      <c r="ZN37" s="137"/>
      <c r="ZO37" s="137"/>
      <c r="ZP37" s="137"/>
      <c r="ZQ37" s="137"/>
      <c r="ZR37" s="137"/>
      <c r="ZS37" s="137"/>
      <c r="ZT37" s="137"/>
      <c r="ZU37" s="137"/>
      <c r="ZV37" s="137"/>
      <c r="ZW37" s="137"/>
      <c r="ZX37" s="137"/>
      <c r="ZY37" s="137"/>
      <c r="ZZ37" s="137"/>
      <c r="AAA37" s="137"/>
      <c r="AAB37" s="137"/>
      <c r="AAC37" s="137"/>
      <c r="AAD37" s="137"/>
      <c r="AAE37" s="137"/>
      <c r="AAF37" s="137"/>
      <c r="AAG37" s="137"/>
      <c r="AAH37" s="137"/>
      <c r="AAI37" s="137"/>
      <c r="AAJ37" s="137"/>
      <c r="AAK37" s="137"/>
      <c r="AAL37" s="137"/>
      <c r="AAM37" s="137"/>
      <c r="AAN37" s="137"/>
      <c r="AAO37" s="137"/>
      <c r="AAP37" s="137"/>
      <c r="AAQ37" s="137"/>
      <c r="AAR37" s="137"/>
      <c r="AAS37" s="137"/>
      <c r="AAT37" s="137"/>
      <c r="AAU37" s="137"/>
      <c r="AAV37" s="137"/>
      <c r="AAW37" s="137"/>
      <c r="AAX37" s="137"/>
      <c r="AAY37" s="137"/>
      <c r="AAZ37" s="137"/>
      <c r="ABA37" s="137"/>
      <c r="ABB37" s="137"/>
      <c r="ABC37" s="137"/>
      <c r="ABD37" s="137"/>
      <c r="ABE37" s="137"/>
      <c r="ABF37" s="137"/>
      <c r="ABG37" s="137"/>
      <c r="ABH37" s="137"/>
      <c r="ABI37" s="137"/>
      <c r="ABJ37" s="137"/>
      <c r="ABK37" s="137"/>
      <c r="ABL37" s="137"/>
      <c r="ABM37" s="137"/>
      <c r="ABN37" s="137"/>
      <c r="ABO37" s="137"/>
      <c r="ABP37" s="137"/>
      <c r="ABQ37" s="137"/>
      <c r="ABR37" s="137"/>
      <c r="ABS37" s="137"/>
      <c r="ABT37" s="137"/>
      <c r="ABU37" s="137"/>
      <c r="ABV37" s="137"/>
      <c r="ABW37" s="137"/>
      <c r="ABX37" s="137"/>
      <c r="ABY37" s="137"/>
      <c r="ABZ37" s="137"/>
      <c r="ACA37" s="137"/>
      <c r="ACB37" s="137"/>
      <c r="ACC37" s="137"/>
      <c r="ACD37" s="137"/>
      <c r="ACE37" s="137"/>
      <c r="ACF37" s="137"/>
      <c r="ACG37" s="137"/>
      <c r="ACH37" s="137"/>
      <c r="ACI37" s="137"/>
      <c r="ACJ37" s="137"/>
      <c r="ACK37" s="137"/>
      <c r="ACL37" s="137"/>
      <c r="ACM37" s="137"/>
      <c r="ACN37" s="137"/>
      <c r="ACO37" s="137"/>
      <c r="ACP37" s="137"/>
      <c r="ACQ37" s="137"/>
      <c r="ACR37" s="137"/>
      <c r="ACS37" s="137"/>
      <c r="ACT37" s="137"/>
      <c r="ACU37" s="137"/>
      <c r="ACV37" s="137"/>
      <c r="ACW37" s="137"/>
      <c r="ACX37" s="137"/>
      <c r="ACY37" s="137"/>
      <c r="ACZ37" s="137"/>
      <c r="ADA37" s="137"/>
      <c r="ADB37" s="137"/>
      <c r="ADC37" s="137"/>
      <c r="ADD37" s="137"/>
      <c r="ADE37" s="137"/>
      <c r="ADF37" s="137"/>
      <c r="ADG37" s="137"/>
      <c r="ADH37" s="137"/>
      <c r="ADI37" s="137"/>
      <c r="ADJ37" s="137"/>
      <c r="ADK37" s="137"/>
      <c r="ADL37" s="137"/>
      <c r="ADM37" s="137"/>
      <c r="ADN37" s="137"/>
      <c r="ADO37" s="137"/>
      <c r="ADP37" s="137"/>
      <c r="ADQ37" s="137"/>
      <c r="ADR37" s="137"/>
      <c r="ADS37" s="137"/>
      <c r="ADT37" s="137"/>
      <c r="ADU37" s="137"/>
      <c r="ADV37" s="137"/>
      <c r="ADW37" s="137"/>
      <c r="ADX37" s="137"/>
      <c r="ADY37" s="137"/>
      <c r="ADZ37" s="137"/>
      <c r="AEA37" s="137"/>
      <c r="AEB37" s="137"/>
      <c r="AEC37" s="137"/>
      <c r="AED37" s="137"/>
      <c r="AEE37" s="137"/>
      <c r="AEF37" s="137"/>
      <c r="AEG37" s="137"/>
      <c r="AEH37" s="137"/>
      <c r="AEI37" s="137"/>
      <c r="AEJ37" s="137"/>
      <c r="AEK37" s="137"/>
      <c r="AEL37" s="137"/>
      <c r="AEM37" s="137"/>
      <c r="AEN37" s="137"/>
      <c r="AEO37" s="137"/>
      <c r="AEP37" s="137"/>
      <c r="AEQ37" s="137"/>
      <c r="AER37" s="137"/>
      <c r="AES37" s="137"/>
      <c r="AET37" s="137"/>
      <c r="AEU37" s="137"/>
      <c r="AEV37" s="137"/>
      <c r="AEW37" s="137"/>
      <c r="AEX37" s="137"/>
      <c r="AEY37" s="137"/>
      <c r="AEZ37" s="137"/>
      <c r="AFA37" s="137"/>
      <c r="AFB37" s="137"/>
      <c r="AFC37" s="137"/>
      <c r="AFD37" s="137"/>
      <c r="AFE37" s="137"/>
      <c r="AFF37" s="137"/>
      <c r="AFG37" s="137"/>
      <c r="AFH37" s="137"/>
      <c r="AFI37" s="137"/>
      <c r="AFJ37" s="137"/>
      <c r="AFK37" s="137"/>
      <c r="AFL37" s="137"/>
      <c r="AFM37" s="137"/>
      <c r="AFN37" s="137"/>
      <c r="AFO37" s="137"/>
      <c r="AFP37" s="137"/>
      <c r="AFQ37" s="137"/>
      <c r="AFR37" s="137"/>
      <c r="AFS37" s="137"/>
      <c r="AFT37" s="137"/>
      <c r="AFU37" s="137"/>
      <c r="AFV37" s="137"/>
      <c r="AFW37" s="137"/>
      <c r="AFX37" s="137"/>
      <c r="AFY37" s="137"/>
      <c r="AFZ37" s="137"/>
      <c r="AGA37" s="137"/>
      <c r="AGB37" s="137"/>
      <c r="AGC37" s="137"/>
      <c r="AGD37" s="137"/>
      <c r="AGE37" s="137"/>
      <c r="AGF37" s="137"/>
      <c r="AGG37" s="137"/>
      <c r="AGH37" s="137"/>
      <c r="AGI37" s="137"/>
      <c r="AGJ37" s="137"/>
      <c r="AGK37" s="137"/>
      <c r="AGL37" s="137"/>
      <c r="AGM37" s="137"/>
      <c r="AGN37" s="137"/>
      <c r="AGO37" s="137"/>
      <c r="AGP37" s="137"/>
      <c r="AGQ37" s="137"/>
      <c r="AGR37" s="137"/>
      <c r="AGS37" s="137"/>
      <c r="AGT37" s="137"/>
      <c r="AGU37" s="137"/>
      <c r="AGV37" s="137"/>
      <c r="AGW37" s="137"/>
      <c r="AGX37" s="137"/>
      <c r="AGY37" s="137"/>
      <c r="AGZ37" s="137"/>
      <c r="AHA37" s="137"/>
      <c r="AHB37" s="137"/>
      <c r="AHC37" s="137"/>
      <c r="AHD37" s="137"/>
      <c r="AHE37" s="137"/>
      <c r="AHF37" s="137"/>
      <c r="AHG37" s="137"/>
      <c r="AHH37" s="137"/>
      <c r="AHI37" s="137"/>
      <c r="AHJ37" s="137"/>
      <c r="AHK37" s="137"/>
      <c r="AHL37" s="137"/>
      <c r="AHM37" s="137"/>
      <c r="AHN37" s="137"/>
      <c r="AHO37" s="137"/>
      <c r="AHP37" s="137"/>
      <c r="AHQ37" s="137"/>
      <c r="AHR37" s="137"/>
      <c r="AHS37" s="137"/>
      <c r="AHT37" s="137"/>
      <c r="AHU37" s="137"/>
      <c r="AHV37" s="137"/>
      <c r="AHW37" s="137"/>
      <c r="AHX37" s="137"/>
      <c r="AHY37" s="137"/>
      <c r="AHZ37" s="137"/>
      <c r="AIA37" s="137"/>
      <c r="AIB37" s="137"/>
      <c r="AIC37" s="137"/>
      <c r="AID37" s="137"/>
      <c r="AIE37" s="137"/>
      <c r="AIF37" s="137"/>
      <c r="AIG37" s="137"/>
      <c r="AIH37" s="137"/>
      <c r="AII37" s="137"/>
      <c r="AIJ37" s="137"/>
      <c r="AIK37" s="137"/>
      <c r="AIL37" s="137"/>
      <c r="AIM37" s="137"/>
      <c r="AIN37" s="137"/>
      <c r="AIO37" s="137"/>
      <c r="AIP37" s="137"/>
      <c r="AIQ37" s="137"/>
      <c r="AIR37" s="137"/>
      <c r="AIS37" s="137"/>
      <c r="AIT37" s="137"/>
      <c r="AIU37" s="137"/>
      <c r="AIV37" s="137"/>
      <c r="AIW37" s="137"/>
      <c r="AIX37" s="137"/>
      <c r="AIY37" s="137"/>
      <c r="AIZ37" s="137"/>
      <c r="AJA37" s="137"/>
      <c r="AJB37" s="137"/>
      <c r="AJC37" s="137"/>
      <c r="AJD37" s="137"/>
      <c r="AJE37" s="137"/>
      <c r="AJF37" s="137"/>
      <c r="AJG37" s="137"/>
      <c r="AJH37" s="137"/>
      <c r="AJI37" s="137"/>
      <c r="AJJ37" s="137"/>
      <c r="AJK37" s="137"/>
      <c r="AJL37" s="137"/>
      <c r="AJM37" s="137"/>
      <c r="AJN37" s="137"/>
      <c r="AJO37" s="137"/>
      <c r="AJP37" s="137"/>
      <c r="AJQ37" s="137"/>
      <c r="AJR37" s="137"/>
      <c r="AJS37" s="137"/>
      <c r="AJT37" s="137"/>
      <c r="AJU37" s="137"/>
      <c r="AJV37" s="137"/>
      <c r="AJW37" s="137"/>
      <c r="AJX37" s="137"/>
      <c r="AJY37" s="137"/>
      <c r="AJZ37" s="137"/>
      <c r="AKA37" s="137"/>
      <c r="AKB37" s="137"/>
      <c r="AKC37" s="137"/>
      <c r="AKD37" s="137"/>
      <c r="AKE37" s="137"/>
      <c r="AKF37" s="137"/>
      <c r="AKG37" s="137"/>
      <c r="AKH37" s="137"/>
      <c r="AKI37" s="137"/>
      <c r="AKJ37" s="137"/>
      <c r="AKK37" s="137"/>
      <c r="AKL37" s="137"/>
      <c r="AKM37" s="137"/>
      <c r="AKN37" s="137"/>
      <c r="AKO37" s="137"/>
      <c r="AKP37" s="137"/>
      <c r="AKQ37" s="137"/>
      <c r="AKR37" s="137"/>
      <c r="AKS37" s="137"/>
      <c r="AKT37" s="137"/>
      <c r="AKU37" s="137"/>
      <c r="AKV37" s="137"/>
      <c r="AKW37" s="137"/>
      <c r="AKX37" s="137"/>
      <c r="AKY37" s="137"/>
      <c r="AKZ37" s="137"/>
      <c r="ALA37" s="137"/>
      <c r="ALB37" s="137"/>
      <c r="ALC37" s="137"/>
      <c r="ALD37" s="137"/>
      <c r="ALE37" s="137"/>
      <c r="ALF37" s="137"/>
      <c r="ALG37" s="137"/>
      <c r="ALH37" s="137"/>
      <c r="ALI37" s="137"/>
      <c r="ALJ37" s="137"/>
      <c r="ALK37" s="137"/>
      <c r="ALL37" s="137"/>
      <c r="ALM37" s="137"/>
      <c r="ALN37" s="137"/>
      <c r="ALO37" s="137"/>
      <c r="ALP37" s="137"/>
      <c r="ALQ37" s="137"/>
      <c r="ALR37" s="137"/>
      <c r="ALS37" s="137"/>
      <c r="ALT37" s="137"/>
      <c r="ALU37" s="137"/>
      <c r="ALV37" s="137"/>
      <c r="ALW37" s="137"/>
      <c r="ALX37" s="137"/>
      <c r="ALY37" s="137"/>
      <c r="ALZ37" s="137"/>
      <c r="AMA37" s="137"/>
      <c r="AMB37" s="137"/>
      <c r="AMC37" s="137"/>
      <c r="AMD37" s="137"/>
      <c r="AME37" s="137"/>
      <c r="AMF37" s="137"/>
      <c r="AMG37" s="137"/>
      <c r="AMH37" s="137"/>
      <c r="AMI37" s="137"/>
      <c r="AMJ37" s="137"/>
      <c r="AMK37" s="137"/>
      <c r="AML37" s="137"/>
      <c r="AMM37" s="137"/>
      <c r="AMN37" s="137"/>
      <c r="AMO37" s="137"/>
    </row>
    <row r="38" spans="1:1029" x14ac:dyDescent="0.25">
      <c r="A38" s="245">
        <v>44180</v>
      </c>
      <c r="B38" s="124" t="s">
        <v>348</v>
      </c>
      <c r="C38" s="236" t="s">
        <v>349</v>
      </c>
      <c r="D38" s="128"/>
      <c r="E38" s="545">
        <v>940.57</v>
      </c>
      <c r="F38" s="476"/>
      <c r="G38" s="476"/>
      <c r="H38" s="476"/>
      <c r="I38" s="136">
        <v>44547</v>
      </c>
      <c r="J38" s="344"/>
      <c r="K38" s="238"/>
      <c r="L38" s="239"/>
      <c r="M38" s="239"/>
      <c r="N38" s="124"/>
      <c r="O38" s="240">
        <v>940.57</v>
      </c>
      <c r="P38" s="241">
        <v>940.57</v>
      </c>
      <c r="Q38" s="241"/>
      <c r="R38" s="241"/>
      <c r="S38" s="241"/>
      <c r="T38" s="241"/>
      <c r="U38" s="241"/>
      <c r="V38" s="241"/>
      <c r="W38" s="241"/>
      <c r="X38" s="241"/>
      <c r="Y38" s="241"/>
      <c r="Z38" s="239"/>
      <c r="AA38" s="239"/>
      <c r="AB38" s="239"/>
      <c r="AC38" s="593"/>
      <c r="AD38" s="242"/>
      <c r="AF38" s="198"/>
    </row>
    <row r="39" spans="1:1029" x14ac:dyDescent="0.25">
      <c r="A39" s="245">
        <v>44180</v>
      </c>
      <c r="B39" s="124" t="s">
        <v>190</v>
      </c>
      <c r="C39" s="236" t="s">
        <v>349</v>
      </c>
      <c r="D39" s="128"/>
      <c r="E39" s="545">
        <v>26.34</v>
      </c>
      <c r="F39" s="476"/>
      <c r="G39" s="476"/>
      <c r="H39" s="476"/>
      <c r="I39" s="136">
        <v>44547</v>
      </c>
      <c r="J39" s="344"/>
      <c r="K39" s="238"/>
      <c r="L39" s="239"/>
      <c r="M39" s="239"/>
      <c r="N39" s="124"/>
      <c r="O39" s="240">
        <v>26.34</v>
      </c>
      <c r="P39" s="241">
        <v>26.34</v>
      </c>
      <c r="Q39" s="241"/>
      <c r="R39" s="241"/>
      <c r="S39" s="241"/>
      <c r="T39" s="241"/>
      <c r="U39" s="241"/>
      <c r="V39" s="241"/>
      <c r="W39" s="241"/>
      <c r="X39" s="241"/>
      <c r="Y39" s="241"/>
      <c r="Z39" s="239"/>
      <c r="AA39" s="239"/>
      <c r="AB39" s="239"/>
      <c r="AC39" s="593"/>
      <c r="AD39" s="242"/>
      <c r="AF39" s="198"/>
    </row>
    <row r="40" spans="1:1029" x14ac:dyDescent="0.25">
      <c r="A40" s="245">
        <v>44180</v>
      </c>
      <c r="B40" s="124" t="s">
        <v>224</v>
      </c>
      <c r="C40" s="236" t="s">
        <v>349</v>
      </c>
      <c r="D40" s="128"/>
      <c r="E40" s="545">
        <v>303.11</v>
      </c>
      <c r="F40" s="476"/>
      <c r="G40" s="476"/>
      <c r="H40" s="476"/>
      <c r="I40" s="136">
        <v>44547</v>
      </c>
      <c r="J40" s="344"/>
      <c r="K40" s="238"/>
      <c r="L40" s="239"/>
      <c r="M40" s="239"/>
      <c r="N40" s="124"/>
      <c r="O40" s="240">
        <v>303.11</v>
      </c>
      <c r="P40" s="241">
        <v>303.11</v>
      </c>
      <c r="Q40" s="241"/>
      <c r="R40" s="241"/>
      <c r="S40" s="241"/>
      <c r="T40" s="241"/>
      <c r="U40" s="241"/>
      <c r="V40" s="241"/>
      <c r="W40" s="241"/>
      <c r="X40" s="241"/>
      <c r="Y40" s="241"/>
      <c r="Z40" s="239"/>
      <c r="AA40" s="239"/>
      <c r="AB40" s="239"/>
      <c r="AC40" s="593"/>
      <c r="AD40" s="242"/>
      <c r="AF40" s="198"/>
    </row>
    <row r="41" spans="1:1029" x14ac:dyDescent="0.25">
      <c r="A41" s="345">
        <v>44561</v>
      </c>
      <c r="B41" s="346" t="s">
        <v>43</v>
      </c>
      <c r="C41" s="347" t="s">
        <v>349</v>
      </c>
      <c r="D41" s="348"/>
      <c r="E41" s="548">
        <v>18</v>
      </c>
      <c r="F41" s="476"/>
      <c r="G41" s="476"/>
      <c r="H41" s="476"/>
      <c r="I41" s="285">
        <v>44561</v>
      </c>
      <c r="J41" s="349"/>
      <c r="K41" s="350"/>
      <c r="L41" s="351"/>
      <c r="M41" s="351"/>
      <c r="N41" s="346"/>
      <c r="O41" s="352">
        <v>18</v>
      </c>
      <c r="P41" s="353"/>
      <c r="Q41" s="353"/>
      <c r="R41" s="353"/>
      <c r="S41" s="353">
        <v>18</v>
      </c>
      <c r="T41" s="353"/>
      <c r="U41" s="353"/>
      <c r="V41" s="353"/>
      <c r="W41" s="353"/>
      <c r="X41" s="353"/>
      <c r="Y41" s="353"/>
      <c r="Z41" s="351"/>
      <c r="AA41" s="351"/>
      <c r="AB41" s="351"/>
      <c r="AC41" s="595"/>
      <c r="AD41" s="354"/>
      <c r="AF41" s="198"/>
    </row>
    <row r="42" spans="1:1029" x14ac:dyDescent="0.25">
      <c r="A42" s="334">
        <v>43465</v>
      </c>
      <c r="B42" s="311" t="s">
        <v>50</v>
      </c>
      <c r="C42" s="335"/>
      <c r="D42" s="313"/>
      <c r="E42" s="549"/>
      <c r="F42" s="336"/>
      <c r="G42" s="336"/>
      <c r="H42" s="336"/>
      <c r="I42" s="359"/>
      <c r="J42" s="317">
        <f t="shared" ref="J42:AB42" si="0">SUM(J5:J41)</f>
        <v>42636.35</v>
      </c>
      <c r="K42" s="325">
        <f t="shared" si="0"/>
        <v>33556</v>
      </c>
      <c r="L42" s="70">
        <f t="shared" si="0"/>
        <v>1977.8</v>
      </c>
      <c r="M42" s="70">
        <f t="shared" si="0"/>
        <v>0</v>
      </c>
      <c r="N42" s="356">
        <f t="shared" si="0"/>
        <v>4601.3900000000003</v>
      </c>
      <c r="O42" s="317">
        <f t="shared" si="0"/>
        <v>41260.129999999997</v>
      </c>
      <c r="P42" s="325">
        <f t="shared" si="0"/>
        <v>13356.66</v>
      </c>
      <c r="Q42" s="70">
        <f t="shared" si="0"/>
        <v>1409.61</v>
      </c>
      <c r="R42" s="70">
        <f t="shared" si="0"/>
        <v>11841.49</v>
      </c>
      <c r="S42" s="70">
        <f t="shared" si="0"/>
        <v>72</v>
      </c>
      <c r="T42" s="70">
        <f t="shared" si="0"/>
        <v>1354.45</v>
      </c>
      <c r="U42" s="70">
        <f t="shared" si="0"/>
        <v>1170</v>
      </c>
      <c r="V42" s="70">
        <f t="shared" si="0"/>
        <v>745</v>
      </c>
      <c r="W42" s="70">
        <f t="shared" si="0"/>
        <v>6350</v>
      </c>
      <c r="X42" s="70">
        <f t="shared" si="0"/>
        <v>0</v>
      </c>
      <c r="Y42" s="70">
        <f t="shared" si="0"/>
        <v>0</v>
      </c>
      <c r="Z42" s="70">
        <f t="shared" si="0"/>
        <v>0</v>
      </c>
      <c r="AA42" s="70">
        <f t="shared" si="0"/>
        <v>70</v>
      </c>
      <c r="AB42" s="70">
        <f t="shared" si="0"/>
        <v>1559.6000000000001</v>
      </c>
      <c r="AC42" s="596"/>
      <c r="AD42" s="329">
        <f>SUM(AD5:AD41)</f>
        <v>3331.32</v>
      </c>
    </row>
    <row r="43" spans="1:1029" ht="15.75" thickBot="1" x14ac:dyDescent="0.3">
      <c r="A43" s="337">
        <v>43465</v>
      </c>
      <c r="B43" s="338" t="s">
        <v>51</v>
      </c>
      <c r="C43" s="339"/>
      <c r="D43" s="340"/>
      <c r="E43" s="550"/>
      <c r="F43" s="341"/>
      <c r="G43" s="341"/>
      <c r="H43" s="341"/>
      <c r="I43" s="358"/>
      <c r="J43" s="342">
        <f>O43</f>
        <v>11257.999999999998</v>
      </c>
      <c r="K43" s="319">
        <f t="shared" ref="K43:AB43" si="1">SUM(K8:K41)</f>
        <v>0</v>
      </c>
      <c r="L43" s="320">
        <f t="shared" si="1"/>
        <v>0</v>
      </c>
      <c r="M43" s="320">
        <f t="shared" si="1"/>
        <v>0</v>
      </c>
      <c r="N43" s="321">
        <f t="shared" si="1"/>
        <v>0</v>
      </c>
      <c r="O43" s="331">
        <f t="shared" si="1"/>
        <v>11257.999999999998</v>
      </c>
      <c r="P43" s="319">
        <f t="shared" si="1"/>
        <v>3810.0600000000004</v>
      </c>
      <c r="Q43" s="320">
        <f t="shared" si="1"/>
        <v>389.13000000000005</v>
      </c>
      <c r="R43" s="320">
        <f t="shared" si="1"/>
        <v>4309.33</v>
      </c>
      <c r="S43" s="320">
        <f t="shared" si="1"/>
        <v>18</v>
      </c>
      <c r="T43" s="320">
        <f t="shared" si="1"/>
        <v>0</v>
      </c>
      <c r="U43" s="320">
        <f t="shared" si="1"/>
        <v>325</v>
      </c>
      <c r="V43" s="320">
        <f t="shared" si="1"/>
        <v>300</v>
      </c>
      <c r="W43" s="320">
        <f t="shared" si="1"/>
        <v>0</v>
      </c>
      <c r="X43" s="320">
        <f t="shared" si="1"/>
        <v>0</v>
      </c>
      <c r="Y43" s="320">
        <f t="shared" si="1"/>
        <v>0</v>
      </c>
      <c r="Z43" s="320">
        <f t="shared" si="1"/>
        <v>0</v>
      </c>
      <c r="AA43" s="320">
        <f t="shared" si="1"/>
        <v>70</v>
      </c>
      <c r="AB43" s="320">
        <f t="shared" si="1"/>
        <v>832.97</v>
      </c>
      <c r="AC43" s="597"/>
      <c r="AD43" s="357">
        <f>SUM(AD8:AD41)</f>
        <v>1203.51</v>
      </c>
    </row>
    <row r="44" spans="1:1029" ht="15.75" thickBot="1" x14ac:dyDescent="0.3">
      <c r="A44" s="152">
        <v>43465</v>
      </c>
      <c r="B44" s="82" t="s">
        <v>31</v>
      </c>
      <c r="C44" s="153"/>
      <c r="D44" s="84" t="s">
        <v>32</v>
      </c>
      <c r="E44" s="551"/>
      <c r="F44" s="154"/>
      <c r="G44" s="154"/>
      <c r="H44" s="154"/>
      <c r="I44" s="176"/>
      <c r="J44" s="87">
        <f>J42-J43</f>
        <v>31378.35</v>
      </c>
      <c r="K44" s="88">
        <f t="shared" ref="K44:AD44" si="2">K42</f>
        <v>33556</v>
      </c>
      <c r="L44" s="89">
        <f t="shared" si="2"/>
        <v>1977.8</v>
      </c>
      <c r="M44" s="89">
        <f t="shared" si="2"/>
        <v>0</v>
      </c>
      <c r="N44" s="82">
        <f t="shared" si="2"/>
        <v>4601.3900000000003</v>
      </c>
      <c r="O44" s="602">
        <f t="shared" si="2"/>
        <v>41260.129999999997</v>
      </c>
      <c r="P44" s="82">
        <f t="shared" si="2"/>
        <v>13356.66</v>
      </c>
      <c r="Q44" s="82">
        <f t="shared" si="2"/>
        <v>1409.61</v>
      </c>
      <c r="R44" s="82">
        <f t="shared" si="2"/>
        <v>11841.49</v>
      </c>
      <c r="S44" s="82">
        <f t="shared" si="2"/>
        <v>72</v>
      </c>
      <c r="T44" s="82">
        <f t="shared" si="2"/>
        <v>1354.45</v>
      </c>
      <c r="U44" s="82">
        <f t="shared" si="2"/>
        <v>1170</v>
      </c>
      <c r="V44" s="82">
        <f t="shared" si="2"/>
        <v>745</v>
      </c>
      <c r="W44" s="82">
        <f t="shared" si="2"/>
        <v>6350</v>
      </c>
      <c r="X44" s="82">
        <f t="shared" si="2"/>
        <v>0</v>
      </c>
      <c r="Y44" s="82">
        <f t="shared" si="2"/>
        <v>0</v>
      </c>
      <c r="Z44" s="89">
        <f t="shared" si="2"/>
        <v>0</v>
      </c>
      <c r="AA44" s="89">
        <f t="shared" si="2"/>
        <v>70</v>
      </c>
      <c r="AB44" s="89">
        <f t="shared" si="2"/>
        <v>1559.6000000000001</v>
      </c>
      <c r="AC44" s="566"/>
      <c r="AD44" s="91">
        <f t="shared" si="2"/>
        <v>3331.32</v>
      </c>
      <c r="AE44" s="117" t="s">
        <v>361</v>
      </c>
    </row>
    <row r="45" spans="1:1029" ht="15.75" thickTop="1" x14ac:dyDescent="0.25">
      <c r="A45" s="155"/>
      <c r="B45" s="156"/>
      <c r="C45" s="157"/>
      <c r="D45" s="159"/>
      <c r="E45" s="552"/>
      <c r="F45" s="156"/>
      <c r="G45" s="156"/>
      <c r="H45" s="156"/>
      <c r="I45" s="177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</row>
    <row r="46" spans="1:1029" s="160" customFormat="1" x14ac:dyDescent="0.25">
      <c r="A46" s="118"/>
      <c r="C46" s="161"/>
      <c r="D46" s="163"/>
      <c r="E46" s="553"/>
      <c r="F46" s="178"/>
      <c r="G46" s="178"/>
      <c r="H46" s="178"/>
      <c r="I46" s="179"/>
      <c r="J46" s="156" t="s">
        <v>33</v>
      </c>
      <c r="K46" s="164">
        <f>SUM(K44:N44)</f>
        <v>40135.19</v>
      </c>
      <c r="L46" s="164"/>
      <c r="M46" s="164"/>
      <c r="N46" s="164"/>
      <c r="O46" s="156" t="s">
        <v>34</v>
      </c>
      <c r="P46" s="603">
        <f>SUM(P44:AD44)</f>
        <v>41260.130000000005</v>
      </c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</row>
    <row r="47" spans="1:1029" x14ac:dyDescent="0.25">
      <c r="A47" s="155"/>
      <c r="B47" s="165"/>
      <c r="C47" s="166"/>
      <c r="D47" s="159"/>
      <c r="E47" s="552"/>
      <c r="F47" s="156"/>
      <c r="G47" s="156"/>
      <c r="H47" s="156"/>
      <c r="I47" s="177"/>
      <c r="J47" s="156"/>
      <c r="O47" s="156"/>
    </row>
    <row r="48" spans="1:1029" x14ac:dyDescent="0.25">
      <c r="A48" s="155"/>
      <c r="C48" s="166"/>
      <c r="D48" s="156" t="s">
        <v>195</v>
      </c>
      <c r="E48" s="552"/>
      <c r="F48" s="156"/>
      <c r="G48" s="156"/>
      <c r="H48" s="156"/>
      <c r="I48" s="177"/>
      <c r="J48" s="156">
        <f>'Apr - Jun 2020'!G49</f>
        <v>32503.29</v>
      </c>
      <c r="L48" s="113" t="s">
        <v>350</v>
      </c>
      <c r="M48" s="116"/>
      <c r="O48" s="168">
        <v>31395.35</v>
      </c>
    </row>
    <row r="49" spans="1:33" x14ac:dyDescent="0.25">
      <c r="A49" s="155"/>
      <c r="C49" s="166"/>
      <c r="D49" s="165" t="s">
        <v>252</v>
      </c>
      <c r="E49" s="552"/>
      <c r="F49" s="156"/>
      <c r="G49" s="156"/>
      <c r="H49" s="156"/>
      <c r="I49" s="177"/>
      <c r="J49" s="170">
        <f>K46</f>
        <v>40135.19</v>
      </c>
      <c r="L49" s="114" t="s">
        <v>35</v>
      </c>
      <c r="M49" s="116"/>
      <c r="O49" s="172">
        <v>0</v>
      </c>
    </row>
    <row r="50" spans="1:33" x14ac:dyDescent="0.25">
      <c r="C50" s="166"/>
      <c r="D50" s="165"/>
      <c r="J50" s="173">
        <f>SUM(J48:J49)</f>
        <v>72638.48000000001</v>
      </c>
      <c r="L50" s="114"/>
      <c r="M50" s="116"/>
      <c r="O50" s="173">
        <f>SUM(O48:O49)</f>
        <v>31395.35</v>
      </c>
    </row>
    <row r="51" spans="1:33" x14ac:dyDescent="0.25">
      <c r="C51" s="166"/>
      <c r="D51" s="165" t="s">
        <v>253</v>
      </c>
      <c r="J51" s="113">
        <f>O42</f>
        <v>41260.129999999997</v>
      </c>
      <c r="L51" s="113" t="s">
        <v>36</v>
      </c>
      <c r="O51" s="113">
        <f>E24</f>
        <v>17</v>
      </c>
    </row>
    <row r="52" spans="1:33" ht="15.75" thickBot="1" x14ac:dyDescent="0.3">
      <c r="C52" s="166"/>
      <c r="D52" s="156" t="s">
        <v>254</v>
      </c>
      <c r="J52" s="174">
        <f>J50-J51</f>
        <v>31378.350000000013</v>
      </c>
      <c r="O52" s="174">
        <f>O50-O51</f>
        <v>31378.35</v>
      </c>
      <c r="P52" s="173" t="s">
        <v>316</v>
      </c>
    </row>
    <row r="53" spans="1:33" ht="15.75" thickTop="1" x14ac:dyDescent="0.25">
      <c r="B53" s="165"/>
      <c r="C53" s="166"/>
    </row>
    <row r="54" spans="1:33" x14ac:dyDescent="0.25">
      <c r="O54" s="173">
        <f>O52-J52</f>
        <v>0</v>
      </c>
      <c r="P54" s="113" t="s">
        <v>37</v>
      </c>
    </row>
    <row r="57" spans="1:33" x14ac:dyDescent="0.25">
      <c r="M57" s="113" t="s">
        <v>52</v>
      </c>
      <c r="O57" s="113">
        <f>1/3*4</f>
        <v>1.3333333333333333</v>
      </c>
      <c r="P57" s="113">
        <f>P44*O57</f>
        <v>17808.879999999997</v>
      </c>
      <c r="Q57" s="113">
        <f>Q44*O57</f>
        <v>1879.4799999999998</v>
      </c>
      <c r="R57" s="113">
        <f>R44*O57</f>
        <v>15788.653333333332</v>
      </c>
      <c r="S57" s="113">
        <f>S44*O57</f>
        <v>96</v>
      </c>
      <c r="T57" s="113">
        <f>T44*O57</f>
        <v>1805.9333333333334</v>
      </c>
      <c r="U57" s="113">
        <f>U44*O57</f>
        <v>1560</v>
      </c>
      <c r="V57" s="113">
        <f>V44*O57</f>
        <v>993.33333333333326</v>
      </c>
      <c r="W57" s="113">
        <f>W44*O57</f>
        <v>8466.6666666666661</v>
      </c>
      <c r="X57" s="113">
        <f>X44*O57</f>
        <v>0</v>
      </c>
      <c r="Y57" s="113">
        <f>Y44*O57</f>
        <v>0</v>
      </c>
      <c r="Z57" s="113">
        <f>Z44*O57</f>
        <v>0</v>
      </c>
      <c r="AA57" s="113">
        <f>AA44*O57</f>
        <v>93.333333333333329</v>
      </c>
      <c r="AB57" s="113">
        <f>AB44*O57</f>
        <v>2079.4666666666667</v>
      </c>
      <c r="AE57" s="113">
        <f>SUM(P57:AD57)</f>
        <v>50571.746666666666</v>
      </c>
    </row>
    <row r="58" spans="1:33" x14ac:dyDescent="0.25">
      <c r="M58" s="113" t="s">
        <v>53</v>
      </c>
      <c r="P58" s="113">
        <v>17000</v>
      </c>
      <c r="Q58" s="113">
        <v>2200</v>
      </c>
      <c r="R58" s="113">
        <v>15000</v>
      </c>
      <c r="S58" s="113">
        <v>72</v>
      </c>
      <c r="T58" s="113">
        <v>1700</v>
      </c>
      <c r="U58" s="113">
        <v>1600</v>
      </c>
      <c r="V58" s="113">
        <v>600</v>
      </c>
      <c r="W58" s="113">
        <v>6000</v>
      </c>
      <c r="X58" s="113">
        <v>575</v>
      </c>
      <c r="Y58" s="113">
        <v>0</v>
      </c>
      <c r="Z58" s="113">
        <v>0</v>
      </c>
      <c r="AA58" s="113">
        <v>0</v>
      </c>
      <c r="AB58" s="113">
        <v>4000</v>
      </c>
      <c r="AE58" s="113">
        <f>SUM(P58:AD58)</f>
        <v>48747</v>
      </c>
      <c r="AF58" s="604">
        <f>AE58/AE57</f>
        <v>0.96391766575328885</v>
      </c>
      <c r="AG58" s="117" t="s">
        <v>315</v>
      </c>
    </row>
    <row r="62" spans="1:33" x14ac:dyDescent="0.25">
      <c r="L62" s="113" t="s">
        <v>312</v>
      </c>
      <c r="O62" s="113">
        <v>41104.539999999986</v>
      </c>
      <c r="P62" s="113">
        <v>7690.6200000000026</v>
      </c>
      <c r="Q62" s="113">
        <v>1584.8700000000001</v>
      </c>
      <c r="R62" s="113">
        <v>11280.16</v>
      </c>
      <c r="S62" s="113">
        <v>62</v>
      </c>
      <c r="T62" s="113">
        <v>1411.59</v>
      </c>
      <c r="U62" s="113">
        <v>430</v>
      </c>
      <c r="V62" s="113">
        <v>420</v>
      </c>
      <c r="W62" s="113">
        <v>6925</v>
      </c>
      <c r="Y62" s="113">
        <v>0</v>
      </c>
      <c r="AB62" s="113">
        <v>7848.130000000001</v>
      </c>
    </row>
    <row r="63" spans="1:33" x14ac:dyDescent="0.25">
      <c r="L63" s="113" t="s">
        <v>313</v>
      </c>
      <c r="O63" s="113">
        <v>51455</v>
      </c>
      <c r="P63" s="113">
        <v>10491.330000000004</v>
      </c>
      <c r="Q63" s="113">
        <v>2288.96</v>
      </c>
      <c r="R63" s="113">
        <v>11757.039999999999</v>
      </c>
      <c r="S63" s="113">
        <v>80</v>
      </c>
      <c r="T63" s="113">
        <v>1411.59</v>
      </c>
      <c r="U63" s="113">
        <v>430</v>
      </c>
      <c r="V63" s="113">
        <v>420</v>
      </c>
      <c r="W63" s="113">
        <v>6925</v>
      </c>
      <c r="Y63" s="113">
        <v>0</v>
      </c>
      <c r="AB63" s="113">
        <v>13049.690000000002</v>
      </c>
      <c r="AC63" s="198">
        <v>4601.3900000000003</v>
      </c>
    </row>
    <row r="65" spans="12:28" x14ac:dyDescent="0.25">
      <c r="L65" s="113" t="s">
        <v>314</v>
      </c>
      <c r="O65" s="604">
        <f>1-(O62/O42)</f>
        <v>3.7709527333047443E-3</v>
      </c>
      <c r="P65" s="604">
        <f t="shared" ref="P65:AB65" si="3">1-(P62/P42)</f>
        <v>0.42421084312994395</v>
      </c>
      <c r="Q65" s="604">
        <f t="shared" si="3"/>
        <v>-0.12433226211505333</v>
      </c>
      <c r="R65" s="604">
        <f t="shared" si="3"/>
        <v>4.7403662883640507E-2</v>
      </c>
      <c r="S65" s="604">
        <f t="shared" si="3"/>
        <v>0.13888888888888884</v>
      </c>
      <c r="T65" s="604">
        <f t="shared" si="3"/>
        <v>-4.2186865517368499E-2</v>
      </c>
      <c r="U65" s="604">
        <f t="shared" si="3"/>
        <v>0.63247863247863245</v>
      </c>
      <c r="V65" s="604">
        <f>1-(V62/V42)</f>
        <v>0.43624161073825507</v>
      </c>
      <c r="W65" s="604">
        <f t="shared" si="3"/>
        <v>-9.0551181102362266E-2</v>
      </c>
      <c r="X65" s="604"/>
      <c r="Y65" s="604"/>
      <c r="Z65" s="604"/>
      <c r="AA65" s="604">
        <f>1-(V62/AA42)</f>
        <v>-5</v>
      </c>
      <c r="AB65" s="604">
        <f t="shared" si="3"/>
        <v>-4.0321428571428575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55"/>
  <sheetViews>
    <sheetView zoomScale="80" zoomScaleNormal="80" workbookViewId="0">
      <pane ySplit="4" topLeftCell="A24" activePane="bottomLeft" state="frozen"/>
      <selection activeCell="B1" sqref="B1"/>
      <selection pane="bottomLeft" activeCell="H44" sqref="H44"/>
    </sheetView>
  </sheetViews>
  <sheetFormatPr defaultRowHeight="15" x14ac:dyDescent="0.25"/>
  <cols>
    <col min="1" max="1" width="8.85546875" style="112" customWidth="1"/>
    <col min="2" max="2" width="24.28515625" style="113" customWidth="1"/>
    <col min="3" max="3" width="11" style="180" customWidth="1"/>
    <col min="4" max="4" width="22.28515625" style="116" customWidth="1"/>
    <col min="5" max="5" width="9.5703125" style="713" customWidth="1"/>
    <col min="6" max="6" width="9.7109375" style="114" customWidth="1"/>
    <col min="7" max="7" width="12.42578125" style="113" customWidth="1"/>
    <col min="8" max="8" width="9.5703125" style="113" customWidth="1"/>
    <col min="9" max="9" width="9.140625" style="113" customWidth="1"/>
    <col min="10" max="11" width="8.7109375" style="113" customWidth="1"/>
    <col min="12" max="12" width="13.5703125" style="113" customWidth="1"/>
    <col min="13" max="25" width="12.7109375" style="113" customWidth="1"/>
    <col min="26" max="26" width="12.7109375" style="198" customWidth="1"/>
    <col min="27" max="27" width="12.7109375" style="113" customWidth="1"/>
    <col min="28" max="28" width="12.42578125" style="117" customWidth="1"/>
    <col min="29" max="1026" width="9.140625" style="117" customWidth="1"/>
  </cols>
  <sheetData>
    <row r="1" spans="1:1026" x14ac:dyDescent="0.25">
      <c r="B1" s="118" t="s">
        <v>159</v>
      </c>
    </row>
    <row r="2" spans="1:1026" x14ac:dyDescent="0.25">
      <c r="B2" s="118"/>
      <c r="E2" s="714"/>
    </row>
    <row r="3" spans="1:1026" ht="15.75" thickBot="1" x14ac:dyDescent="0.3">
      <c r="B3" s="118"/>
      <c r="G3" s="119" t="s">
        <v>0</v>
      </c>
      <c r="H3" s="120"/>
      <c r="I3" s="120"/>
      <c r="J3" s="120"/>
      <c r="K3" s="120"/>
      <c r="L3" s="121" t="s">
        <v>1</v>
      </c>
      <c r="M3" s="397"/>
      <c r="N3" s="398" t="s">
        <v>161</v>
      </c>
      <c r="O3" s="398"/>
      <c r="P3" s="399"/>
      <c r="Q3" s="400"/>
      <c r="R3" s="401"/>
      <c r="S3" s="401"/>
      <c r="T3" s="401" t="s">
        <v>162</v>
      </c>
      <c r="U3" s="401"/>
      <c r="V3" s="402"/>
      <c r="W3" s="403"/>
      <c r="X3" s="404" t="s">
        <v>163</v>
      </c>
      <c r="Y3" s="404"/>
      <c r="Z3" s="405"/>
      <c r="AA3" s="122"/>
    </row>
    <row r="4" spans="1:1026" ht="33.75" customHeight="1" thickTop="1" thickBot="1" x14ac:dyDescent="0.3">
      <c r="A4" s="12" t="s">
        <v>2</v>
      </c>
      <c r="B4" s="13" t="s">
        <v>177</v>
      </c>
      <c r="C4" s="14" t="s">
        <v>3</v>
      </c>
      <c r="D4" s="15" t="s">
        <v>202</v>
      </c>
      <c r="E4" s="715" t="s">
        <v>4</v>
      </c>
      <c r="F4" s="17" t="s">
        <v>5</v>
      </c>
      <c r="G4" s="18" t="s">
        <v>6</v>
      </c>
      <c r="H4" s="19" t="s">
        <v>7</v>
      </c>
      <c r="I4" s="20" t="s">
        <v>8</v>
      </c>
      <c r="J4" s="20" t="s">
        <v>9</v>
      </c>
      <c r="K4" s="21" t="s">
        <v>10</v>
      </c>
      <c r="L4" s="22" t="s">
        <v>6</v>
      </c>
      <c r="M4" s="395" t="s">
        <v>164</v>
      </c>
      <c r="N4" s="396" t="s">
        <v>165</v>
      </c>
      <c r="O4" s="396" t="s">
        <v>166</v>
      </c>
      <c r="P4" s="406" t="s">
        <v>167</v>
      </c>
      <c r="Q4" s="396" t="s">
        <v>168</v>
      </c>
      <c r="R4" s="396" t="s">
        <v>169</v>
      </c>
      <c r="S4" s="396" t="s">
        <v>170</v>
      </c>
      <c r="T4" s="396" t="s">
        <v>171</v>
      </c>
      <c r="U4" s="406" t="s">
        <v>172</v>
      </c>
      <c r="V4" s="396" t="s">
        <v>14</v>
      </c>
      <c r="W4" s="407" t="s">
        <v>173</v>
      </c>
      <c r="X4" s="396" t="s">
        <v>14</v>
      </c>
      <c r="Y4" s="396" t="s">
        <v>174</v>
      </c>
      <c r="Z4" s="557" t="s">
        <v>310</v>
      </c>
      <c r="AA4" s="23" t="s">
        <v>10</v>
      </c>
    </row>
    <row r="5" spans="1:1026" x14ac:dyDescent="0.25">
      <c r="A5" s="382">
        <v>44197</v>
      </c>
      <c r="B5" s="383" t="s">
        <v>25</v>
      </c>
      <c r="C5" s="393"/>
      <c r="D5" s="387"/>
      <c r="E5" s="716"/>
      <c r="F5" s="394"/>
      <c r="G5" s="388">
        <f>'Oct - Dec 2020'!$J$44</f>
        <v>31378.35</v>
      </c>
      <c r="H5" s="389">
        <f>'Oct - Dec 2020'!K44</f>
        <v>33556</v>
      </c>
      <c r="I5" s="390">
        <f>'Oct - Dec 2020'!L44</f>
        <v>1977.8</v>
      </c>
      <c r="J5" s="390">
        <f>'Oct - Dec 2020'!M44</f>
        <v>0</v>
      </c>
      <c r="K5" s="383">
        <f>'Oct - Dec 2020'!N44</f>
        <v>4601.3900000000003</v>
      </c>
      <c r="L5" s="391">
        <f>'Oct - Dec 2020'!O44</f>
        <v>41260.129999999997</v>
      </c>
      <c r="M5" s="410">
        <f>'Oct - Dec 2020'!P44</f>
        <v>13356.66</v>
      </c>
      <c r="N5" s="411">
        <f>'Oct - Dec 2020'!Q44</f>
        <v>1409.61</v>
      </c>
      <c r="O5" s="411">
        <f>'Oct - Dec 2020'!R44</f>
        <v>11841.49</v>
      </c>
      <c r="P5" s="411">
        <f>'Oct - Dec 2020'!S44</f>
        <v>72</v>
      </c>
      <c r="Q5" s="411">
        <f>'Oct - Dec 2020'!T44</f>
        <v>1354.45</v>
      </c>
      <c r="R5" s="411">
        <f>'Oct - Dec 2020'!U44</f>
        <v>1170</v>
      </c>
      <c r="S5" s="411">
        <f>'Oct - Dec 2020'!V44</f>
        <v>745</v>
      </c>
      <c r="T5" s="411">
        <f>'Oct - Dec 2020'!W44</f>
        <v>6350</v>
      </c>
      <c r="U5" s="411">
        <f>'Oct - Dec 2020'!X44</f>
        <v>0</v>
      </c>
      <c r="V5" s="411">
        <f>'Oct - Dec 2020'!Y44</f>
        <v>0</v>
      </c>
      <c r="W5" s="411">
        <f>'Oct - Dec 2020'!Z44</f>
        <v>0</v>
      </c>
      <c r="X5" s="411">
        <f>'Oct - Dec 2020'!AA44</f>
        <v>70</v>
      </c>
      <c r="Y5" s="411">
        <f>'Oct - Dec 2020'!AB44</f>
        <v>1559.6000000000001</v>
      </c>
      <c r="Z5" s="567"/>
      <c r="AA5" s="412">
        <f>'Oct - Dec 2020'!AD44</f>
        <v>3331.32</v>
      </c>
    </row>
    <row r="6" spans="1:1026" x14ac:dyDescent="0.25">
      <c r="A6" s="680"/>
      <c r="B6" s="681"/>
      <c r="C6" s="682"/>
      <c r="D6" s="683"/>
      <c r="E6" s="717"/>
      <c r="F6" s="733"/>
      <c r="G6" s="375"/>
      <c r="H6" s="376"/>
      <c r="I6" s="377"/>
      <c r="J6" s="377"/>
      <c r="K6" s="378"/>
      <c r="L6" s="379"/>
      <c r="M6" s="380"/>
      <c r="N6" s="377"/>
      <c r="O6" s="377"/>
      <c r="P6" s="377"/>
      <c r="Q6" s="377"/>
      <c r="R6" s="377"/>
      <c r="S6" s="377"/>
      <c r="T6" s="377"/>
      <c r="U6" s="377"/>
      <c r="V6" s="377"/>
      <c r="W6" s="377"/>
      <c r="X6" s="377"/>
      <c r="Y6" s="377"/>
      <c r="Z6" s="568"/>
      <c r="AA6" s="381"/>
    </row>
    <row r="7" spans="1:1026" x14ac:dyDescent="0.25">
      <c r="A7" s="684">
        <v>19</v>
      </c>
      <c r="B7" s="685" t="s">
        <v>351</v>
      </c>
      <c r="C7" s="686">
        <v>44197</v>
      </c>
      <c r="D7" s="687"/>
      <c r="E7" s="718">
        <v>303.11</v>
      </c>
      <c r="F7" s="734">
        <v>44242</v>
      </c>
      <c r="G7" s="129"/>
      <c r="H7" s="130"/>
      <c r="I7" s="131"/>
      <c r="J7" s="131"/>
      <c r="K7" s="132"/>
      <c r="L7" s="133">
        <v>303.11</v>
      </c>
      <c r="M7" s="134">
        <v>303.11</v>
      </c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570"/>
      <c r="AA7" s="135"/>
    </row>
    <row r="8" spans="1:1026" x14ac:dyDescent="0.25">
      <c r="A8" s="684">
        <v>19</v>
      </c>
      <c r="B8" s="685" t="s">
        <v>352</v>
      </c>
      <c r="C8" s="686">
        <v>44197</v>
      </c>
      <c r="D8" s="687"/>
      <c r="E8" s="718">
        <v>26.34</v>
      </c>
      <c r="F8" s="734">
        <v>44242</v>
      </c>
      <c r="G8" s="129"/>
      <c r="H8" s="130"/>
      <c r="I8" s="131"/>
      <c r="J8" s="131"/>
      <c r="K8" s="132"/>
      <c r="L8" s="133">
        <v>26.34</v>
      </c>
      <c r="M8" s="134">
        <v>26.34</v>
      </c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570"/>
      <c r="AA8" s="135"/>
    </row>
    <row r="9" spans="1:1026" x14ac:dyDescent="0.25">
      <c r="A9" s="684">
        <v>19</v>
      </c>
      <c r="B9" s="685" t="s">
        <v>180</v>
      </c>
      <c r="C9" s="686">
        <v>44197</v>
      </c>
      <c r="D9" s="687"/>
      <c r="E9" s="718">
        <v>940.57</v>
      </c>
      <c r="F9" s="734">
        <v>44242</v>
      </c>
      <c r="G9" s="129"/>
      <c r="H9" s="130"/>
      <c r="I9" s="131"/>
      <c r="J9" s="131"/>
      <c r="K9" s="132"/>
      <c r="L9" s="133">
        <v>940.57</v>
      </c>
      <c r="M9" s="134">
        <v>940.57</v>
      </c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570"/>
      <c r="AA9" s="135"/>
    </row>
    <row r="10" spans="1:1026" x14ac:dyDescent="0.25">
      <c r="A10" s="684">
        <v>44215</v>
      </c>
      <c r="B10" s="685" t="s">
        <v>266</v>
      </c>
      <c r="C10" s="688" t="s">
        <v>353</v>
      </c>
      <c r="D10" s="687"/>
      <c r="E10" s="718">
        <v>11.99</v>
      </c>
      <c r="F10" s="734">
        <v>44242</v>
      </c>
      <c r="G10" s="129"/>
      <c r="H10" s="130"/>
      <c r="I10" s="131"/>
      <c r="J10" s="131"/>
      <c r="K10" s="132"/>
      <c r="L10" s="133">
        <v>11.99</v>
      </c>
      <c r="M10" s="134"/>
      <c r="N10" s="131">
        <v>11.99</v>
      </c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570"/>
      <c r="AA10" s="135"/>
    </row>
    <row r="11" spans="1:1026" x14ac:dyDescent="0.25">
      <c r="A11" s="684">
        <v>44215</v>
      </c>
      <c r="B11" s="685" t="s">
        <v>360</v>
      </c>
      <c r="C11" s="686">
        <v>44166</v>
      </c>
      <c r="D11" s="689">
        <v>792293521</v>
      </c>
      <c r="E11" s="718">
        <v>60</v>
      </c>
      <c r="F11" s="734">
        <v>44242</v>
      </c>
      <c r="G11" s="129"/>
      <c r="H11" s="130"/>
      <c r="I11" s="131"/>
      <c r="J11" s="131"/>
      <c r="K11" s="132"/>
      <c r="L11" s="133">
        <v>60</v>
      </c>
      <c r="M11" s="134"/>
      <c r="N11" s="131">
        <v>58</v>
      </c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570"/>
      <c r="AA11" s="135">
        <v>2</v>
      </c>
      <c r="AB11" s="137">
        <v>245719348</v>
      </c>
      <c r="AC11" s="137" t="s">
        <v>274</v>
      </c>
    </row>
    <row r="12" spans="1:1026" x14ac:dyDescent="0.25">
      <c r="A12" s="690">
        <v>44259</v>
      </c>
      <c r="B12" s="691" t="s">
        <v>176</v>
      </c>
      <c r="C12" s="692"/>
      <c r="D12" s="693" t="s">
        <v>376</v>
      </c>
      <c r="E12" s="719">
        <v>3331.32</v>
      </c>
      <c r="F12" s="734">
        <v>44259</v>
      </c>
      <c r="G12" s="129">
        <v>3331.32</v>
      </c>
      <c r="H12" s="130"/>
      <c r="I12" s="131"/>
      <c r="J12" s="131"/>
      <c r="K12" s="132">
        <v>3331.32</v>
      </c>
      <c r="L12" s="133"/>
      <c r="M12" s="134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570"/>
      <c r="AA12" s="135"/>
    </row>
    <row r="13" spans="1:1026" x14ac:dyDescent="0.25">
      <c r="A13" s="694">
        <v>44243</v>
      </c>
      <c r="B13" s="695" t="s">
        <v>266</v>
      </c>
      <c r="C13" s="696">
        <v>67497105</v>
      </c>
      <c r="D13" s="697" t="s">
        <v>362</v>
      </c>
      <c r="E13" s="720">
        <v>11.99</v>
      </c>
      <c r="F13" s="734">
        <v>44256</v>
      </c>
      <c r="G13" s="129"/>
      <c r="H13" s="130"/>
      <c r="I13" s="131"/>
      <c r="J13" s="131"/>
      <c r="K13" s="132"/>
      <c r="L13" s="133">
        <v>11.99</v>
      </c>
      <c r="M13" s="134"/>
      <c r="N13" s="131">
        <v>11.99</v>
      </c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570"/>
      <c r="AA13" s="135"/>
    </row>
    <row r="14" spans="1:1026" ht="25.5" x14ac:dyDescent="0.25">
      <c r="A14" s="694">
        <v>44243</v>
      </c>
      <c r="B14" s="695" t="s">
        <v>279</v>
      </c>
      <c r="C14" s="698" t="s">
        <v>377</v>
      </c>
      <c r="D14" s="697" t="s">
        <v>364</v>
      </c>
      <c r="E14" s="720">
        <v>50</v>
      </c>
      <c r="F14" s="734">
        <v>44256</v>
      </c>
      <c r="G14" s="129"/>
      <c r="H14" s="130"/>
      <c r="I14" s="131"/>
      <c r="J14" s="131"/>
      <c r="K14" s="132"/>
      <c r="L14" s="133">
        <v>50</v>
      </c>
      <c r="M14" s="134"/>
      <c r="N14" s="131">
        <v>50</v>
      </c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570"/>
      <c r="AA14" s="135"/>
    </row>
    <row r="15" spans="1:1026" ht="25.5" x14ac:dyDescent="0.25">
      <c r="A15" s="694">
        <v>44243</v>
      </c>
      <c r="B15" s="695" t="s">
        <v>279</v>
      </c>
      <c r="C15" s="698" t="s">
        <v>377</v>
      </c>
      <c r="D15" s="697" t="s">
        <v>365</v>
      </c>
      <c r="E15" s="720">
        <v>940.57</v>
      </c>
      <c r="F15" s="734">
        <v>44256</v>
      </c>
      <c r="G15" s="129"/>
      <c r="H15" s="130"/>
      <c r="I15" s="131"/>
      <c r="J15" s="131"/>
      <c r="K15" s="132"/>
      <c r="L15" s="234">
        <v>940.57</v>
      </c>
      <c r="M15" s="235">
        <v>940.57</v>
      </c>
      <c r="N15" s="233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570"/>
      <c r="AA15" s="135"/>
    </row>
    <row r="16" spans="1:1026" s="230" customFormat="1" x14ac:dyDescent="0.25">
      <c r="A16" s="694">
        <v>44243</v>
      </c>
      <c r="B16" s="695" t="s">
        <v>190</v>
      </c>
      <c r="C16" s="698" t="s">
        <v>377</v>
      </c>
      <c r="D16" s="697" t="s">
        <v>279</v>
      </c>
      <c r="E16" s="720">
        <v>26.34</v>
      </c>
      <c r="F16" s="734">
        <v>44256</v>
      </c>
      <c r="G16" s="129"/>
      <c r="H16" s="130"/>
      <c r="I16" s="131"/>
      <c r="J16" s="131"/>
      <c r="K16" s="132"/>
      <c r="L16" s="234">
        <v>26.34</v>
      </c>
      <c r="M16" s="235">
        <v>26.34</v>
      </c>
      <c r="N16" s="233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570"/>
      <c r="AA16" s="135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37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7"/>
      <c r="CX16" s="137"/>
      <c r="CY16" s="137"/>
      <c r="CZ16" s="137"/>
      <c r="DA16" s="137"/>
      <c r="DB16" s="137"/>
      <c r="DC16" s="137"/>
      <c r="DD16" s="137"/>
      <c r="DE16" s="137"/>
      <c r="DF16" s="137"/>
      <c r="DG16" s="137"/>
      <c r="DH16" s="137"/>
      <c r="DI16" s="137"/>
      <c r="DJ16" s="137"/>
      <c r="DK16" s="137"/>
      <c r="DL16" s="137"/>
      <c r="DM16" s="137"/>
      <c r="DN16" s="137"/>
      <c r="DO16" s="137"/>
      <c r="DP16" s="137"/>
      <c r="DQ16" s="137"/>
      <c r="DR16" s="137"/>
      <c r="DS16" s="137"/>
      <c r="DT16" s="137"/>
      <c r="DU16" s="137"/>
      <c r="DV16" s="137"/>
      <c r="DW16" s="137"/>
      <c r="DX16" s="137"/>
      <c r="DY16" s="137"/>
      <c r="DZ16" s="137"/>
      <c r="EA16" s="137"/>
      <c r="EB16" s="137"/>
      <c r="EC16" s="137"/>
      <c r="ED16" s="137"/>
      <c r="EE16" s="137"/>
      <c r="EF16" s="137"/>
      <c r="EG16" s="137"/>
      <c r="EH16" s="137"/>
      <c r="EI16" s="137"/>
      <c r="EJ16" s="137"/>
      <c r="EK16" s="137"/>
      <c r="EL16" s="137"/>
      <c r="EM16" s="137"/>
      <c r="EN16" s="137"/>
      <c r="EO16" s="137"/>
      <c r="EP16" s="137"/>
      <c r="EQ16" s="137"/>
      <c r="ER16" s="137"/>
      <c r="ES16" s="137"/>
      <c r="ET16" s="137"/>
      <c r="EU16" s="137"/>
      <c r="EV16" s="137"/>
      <c r="EW16" s="137"/>
      <c r="EX16" s="137"/>
      <c r="EY16" s="137"/>
      <c r="EZ16" s="137"/>
      <c r="FA16" s="137"/>
      <c r="FB16" s="137"/>
      <c r="FC16" s="137"/>
      <c r="FD16" s="137"/>
      <c r="FE16" s="137"/>
      <c r="FF16" s="137"/>
      <c r="FG16" s="137"/>
      <c r="FH16" s="137"/>
      <c r="FI16" s="137"/>
      <c r="FJ16" s="137"/>
      <c r="FK16" s="137"/>
      <c r="FL16" s="137"/>
      <c r="FM16" s="137"/>
      <c r="FN16" s="137"/>
      <c r="FO16" s="137"/>
      <c r="FP16" s="137"/>
      <c r="FQ16" s="137"/>
      <c r="FR16" s="137"/>
      <c r="FS16" s="137"/>
      <c r="FT16" s="137"/>
      <c r="FU16" s="137"/>
      <c r="FV16" s="137"/>
      <c r="FW16" s="137"/>
      <c r="FX16" s="137"/>
      <c r="FY16" s="137"/>
      <c r="FZ16" s="137"/>
      <c r="GA16" s="137"/>
      <c r="GB16" s="137"/>
      <c r="GC16" s="137"/>
      <c r="GD16" s="137"/>
      <c r="GE16" s="137"/>
      <c r="GF16" s="137"/>
      <c r="GG16" s="137"/>
      <c r="GH16" s="137"/>
      <c r="GI16" s="137"/>
      <c r="GJ16" s="137"/>
      <c r="GK16" s="137"/>
      <c r="GL16" s="137"/>
      <c r="GM16" s="137"/>
      <c r="GN16" s="137"/>
      <c r="GO16" s="137"/>
      <c r="GP16" s="137"/>
      <c r="GQ16" s="137"/>
      <c r="GR16" s="137"/>
      <c r="GS16" s="137"/>
      <c r="GT16" s="137"/>
      <c r="GU16" s="137"/>
      <c r="GV16" s="137"/>
      <c r="GW16" s="137"/>
      <c r="GX16" s="137"/>
      <c r="GY16" s="137"/>
      <c r="GZ16" s="137"/>
      <c r="HA16" s="137"/>
      <c r="HB16" s="137"/>
      <c r="HC16" s="137"/>
      <c r="HD16" s="137"/>
      <c r="HE16" s="137"/>
      <c r="HF16" s="137"/>
      <c r="HG16" s="137"/>
      <c r="HH16" s="137"/>
      <c r="HI16" s="137"/>
      <c r="HJ16" s="137"/>
      <c r="HK16" s="137"/>
      <c r="HL16" s="137"/>
      <c r="HM16" s="137"/>
      <c r="HN16" s="137"/>
      <c r="HO16" s="137"/>
      <c r="HP16" s="137"/>
      <c r="HQ16" s="137"/>
      <c r="HR16" s="137"/>
      <c r="HS16" s="137"/>
      <c r="HT16" s="137"/>
      <c r="HU16" s="137"/>
      <c r="HV16" s="137"/>
      <c r="HW16" s="137"/>
      <c r="HX16" s="137"/>
      <c r="HY16" s="137"/>
      <c r="HZ16" s="137"/>
      <c r="IA16" s="137"/>
      <c r="IB16" s="137"/>
      <c r="IC16" s="137"/>
      <c r="ID16" s="137"/>
      <c r="IE16" s="137"/>
      <c r="IF16" s="137"/>
      <c r="IG16" s="137"/>
      <c r="IH16" s="137"/>
      <c r="II16" s="137"/>
      <c r="IJ16" s="137"/>
      <c r="IK16" s="137"/>
      <c r="IL16" s="137"/>
      <c r="IM16" s="137"/>
      <c r="IN16" s="137"/>
      <c r="IO16" s="137"/>
      <c r="IP16" s="137"/>
      <c r="IQ16" s="137"/>
      <c r="IR16" s="137"/>
      <c r="IS16" s="137"/>
      <c r="IT16" s="137"/>
      <c r="IU16" s="137"/>
      <c r="IV16" s="137"/>
      <c r="IW16" s="137"/>
      <c r="IX16" s="137"/>
      <c r="IY16" s="137"/>
      <c r="IZ16" s="137"/>
      <c r="JA16" s="137"/>
      <c r="JB16" s="137"/>
      <c r="JC16" s="137"/>
      <c r="JD16" s="137"/>
      <c r="JE16" s="137"/>
      <c r="JF16" s="137"/>
      <c r="JG16" s="137"/>
      <c r="JH16" s="137"/>
      <c r="JI16" s="137"/>
      <c r="JJ16" s="137"/>
      <c r="JK16" s="137"/>
      <c r="JL16" s="137"/>
      <c r="JM16" s="137"/>
      <c r="JN16" s="137"/>
      <c r="JO16" s="137"/>
      <c r="JP16" s="137"/>
      <c r="JQ16" s="137"/>
      <c r="JR16" s="137"/>
      <c r="JS16" s="137"/>
      <c r="JT16" s="137"/>
      <c r="JU16" s="137"/>
      <c r="JV16" s="137"/>
      <c r="JW16" s="137"/>
      <c r="JX16" s="137"/>
      <c r="JY16" s="137"/>
      <c r="JZ16" s="137"/>
      <c r="KA16" s="137"/>
      <c r="KB16" s="137"/>
      <c r="KC16" s="137"/>
      <c r="KD16" s="137"/>
      <c r="KE16" s="137"/>
      <c r="KF16" s="137"/>
      <c r="KG16" s="137"/>
      <c r="KH16" s="137"/>
      <c r="KI16" s="137"/>
      <c r="KJ16" s="137"/>
      <c r="KK16" s="137"/>
      <c r="KL16" s="137"/>
      <c r="KM16" s="137"/>
      <c r="KN16" s="137"/>
      <c r="KO16" s="137"/>
      <c r="KP16" s="137"/>
      <c r="KQ16" s="137"/>
      <c r="KR16" s="137"/>
      <c r="KS16" s="137"/>
      <c r="KT16" s="137"/>
      <c r="KU16" s="137"/>
      <c r="KV16" s="137"/>
      <c r="KW16" s="137"/>
      <c r="KX16" s="137"/>
      <c r="KY16" s="137"/>
      <c r="KZ16" s="137"/>
      <c r="LA16" s="137"/>
      <c r="LB16" s="137"/>
      <c r="LC16" s="137"/>
      <c r="LD16" s="137"/>
      <c r="LE16" s="137"/>
      <c r="LF16" s="137"/>
      <c r="LG16" s="137"/>
      <c r="LH16" s="137"/>
      <c r="LI16" s="137"/>
      <c r="LJ16" s="137"/>
      <c r="LK16" s="137"/>
      <c r="LL16" s="137"/>
      <c r="LM16" s="137"/>
      <c r="LN16" s="137"/>
      <c r="LO16" s="137"/>
      <c r="LP16" s="137"/>
      <c r="LQ16" s="137"/>
      <c r="LR16" s="137"/>
      <c r="LS16" s="137"/>
      <c r="LT16" s="137"/>
      <c r="LU16" s="137"/>
      <c r="LV16" s="137"/>
      <c r="LW16" s="137"/>
      <c r="LX16" s="137"/>
      <c r="LY16" s="137"/>
      <c r="LZ16" s="137"/>
      <c r="MA16" s="137"/>
      <c r="MB16" s="137"/>
      <c r="MC16" s="137"/>
      <c r="MD16" s="137"/>
      <c r="ME16" s="137"/>
      <c r="MF16" s="137"/>
      <c r="MG16" s="137"/>
      <c r="MH16" s="137"/>
      <c r="MI16" s="137"/>
      <c r="MJ16" s="137"/>
      <c r="MK16" s="137"/>
      <c r="ML16" s="137"/>
      <c r="MM16" s="137"/>
      <c r="MN16" s="137"/>
      <c r="MO16" s="137"/>
      <c r="MP16" s="137"/>
      <c r="MQ16" s="137"/>
      <c r="MR16" s="137"/>
      <c r="MS16" s="137"/>
      <c r="MT16" s="137"/>
      <c r="MU16" s="137"/>
      <c r="MV16" s="137"/>
      <c r="MW16" s="137"/>
      <c r="MX16" s="137"/>
      <c r="MY16" s="137"/>
      <c r="MZ16" s="137"/>
      <c r="NA16" s="137"/>
      <c r="NB16" s="137"/>
      <c r="NC16" s="137"/>
      <c r="ND16" s="137"/>
      <c r="NE16" s="137"/>
      <c r="NF16" s="137"/>
      <c r="NG16" s="137"/>
      <c r="NH16" s="137"/>
      <c r="NI16" s="137"/>
      <c r="NJ16" s="137"/>
      <c r="NK16" s="137"/>
      <c r="NL16" s="137"/>
      <c r="NM16" s="137"/>
      <c r="NN16" s="137"/>
      <c r="NO16" s="137"/>
      <c r="NP16" s="137"/>
      <c r="NQ16" s="137"/>
      <c r="NR16" s="137"/>
      <c r="NS16" s="137"/>
      <c r="NT16" s="137"/>
      <c r="NU16" s="137"/>
      <c r="NV16" s="137"/>
      <c r="NW16" s="137"/>
      <c r="NX16" s="137"/>
      <c r="NY16" s="137"/>
      <c r="NZ16" s="137"/>
      <c r="OA16" s="137"/>
      <c r="OB16" s="137"/>
      <c r="OC16" s="137"/>
      <c r="OD16" s="137"/>
      <c r="OE16" s="137"/>
      <c r="OF16" s="137"/>
      <c r="OG16" s="137"/>
      <c r="OH16" s="137"/>
      <c r="OI16" s="137"/>
      <c r="OJ16" s="137"/>
      <c r="OK16" s="137"/>
      <c r="OL16" s="137"/>
      <c r="OM16" s="137"/>
      <c r="ON16" s="137"/>
      <c r="OO16" s="137"/>
      <c r="OP16" s="137"/>
      <c r="OQ16" s="137"/>
      <c r="OR16" s="137"/>
      <c r="OS16" s="137"/>
      <c r="OT16" s="137"/>
      <c r="OU16" s="137"/>
      <c r="OV16" s="137"/>
      <c r="OW16" s="137"/>
      <c r="OX16" s="137"/>
      <c r="OY16" s="137"/>
      <c r="OZ16" s="137"/>
      <c r="PA16" s="137"/>
      <c r="PB16" s="137"/>
      <c r="PC16" s="137"/>
      <c r="PD16" s="137"/>
      <c r="PE16" s="137"/>
      <c r="PF16" s="137"/>
      <c r="PG16" s="137"/>
      <c r="PH16" s="137"/>
      <c r="PI16" s="137"/>
      <c r="PJ16" s="137"/>
      <c r="PK16" s="137"/>
      <c r="PL16" s="137"/>
      <c r="PM16" s="137"/>
      <c r="PN16" s="137"/>
      <c r="PO16" s="137"/>
      <c r="PP16" s="137"/>
      <c r="PQ16" s="137"/>
      <c r="PR16" s="137"/>
      <c r="PS16" s="137"/>
      <c r="PT16" s="137"/>
      <c r="PU16" s="137"/>
      <c r="PV16" s="137"/>
      <c r="PW16" s="137"/>
      <c r="PX16" s="137"/>
      <c r="PY16" s="137"/>
      <c r="PZ16" s="137"/>
      <c r="QA16" s="137"/>
      <c r="QB16" s="137"/>
      <c r="QC16" s="137"/>
      <c r="QD16" s="137"/>
      <c r="QE16" s="137"/>
      <c r="QF16" s="137"/>
      <c r="QG16" s="137"/>
      <c r="QH16" s="137"/>
      <c r="QI16" s="137"/>
      <c r="QJ16" s="137"/>
      <c r="QK16" s="137"/>
      <c r="QL16" s="137"/>
      <c r="QM16" s="137"/>
      <c r="QN16" s="137"/>
      <c r="QO16" s="137"/>
      <c r="QP16" s="137"/>
      <c r="QQ16" s="137"/>
      <c r="QR16" s="137"/>
      <c r="QS16" s="137"/>
      <c r="QT16" s="137"/>
      <c r="QU16" s="137"/>
      <c r="QV16" s="137"/>
      <c r="QW16" s="137"/>
      <c r="QX16" s="137"/>
      <c r="QY16" s="137"/>
      <c r="QZ16" s="137"/>
      <c r="RA16" s="137"/>
      <c r="RB16" s="137"/>
      <c r="RC16" s="137"/>
      <c r="RD16" s="137"/>
      <c r="RE16" s="137"/>
      <c r="RF16" s="137"/>
      <c r="RG16" s="137"/>
      <c r="RH16" s="137"/>
      <c r="RI16" s="137"/>
      <c r="RJ16" s="137"/>
      <c r="RK16" s="137"/>
      <c r="RL16" s="137"/>
      <c r="RM16" s="137"/>
      <c r="RN16" s="137"/>
      <c r="RO16" s="137"/>
      <c r="RP16" s="137"/>
      <c r="RQ16" s="137"/>
      <c r="RR16" s="137"/>
      <c r="RS16" s="137"/>
      <c r="RT16" s="137"/>
      <c r="RU16" s="137"/>
      <c r="RV16" s="137"/>
      <c r="RW16" s="137"/>
      <c r="RX16" s="137"/>
      <c r="RY16" s="137"/>
      <c r="RZ16" s="137"/>
      <c r="SA16" s="137"/>
      <c r="SB16" s="137"/>
      <c r="SC16" s="137"/>
      <c r="SD16" s="137"/>
      <c r="SE16" s="137"/>
      <c r="SF16" s="137"/>
      <c r="SG16" s="137"/>
      <c r="SH16" s="137"/>
      <c r="SI16" s="137"/>
      <c r="SJ16" s="137"/>
      <c r="SK16" s="137"/>
      <c r="SL16" s="137"/>
      <c r="SM16" s="137"/>
      <c r="SN16" s="137"/>
      <c r="SO16" s="137"/>
      <c r="SP16" s="137"/>
      <c r="SQ16" s="137"/>
      <c r="SR16" s="137"/>
      <c r="SS16" s="137"/>
      <c r="ST16" s="137"/>
      <c r="SU16" s="137"/>
      <c r="SV16" s="137"/>
      <c r="SW16" s="137"/>
      <c r="SX16" s="137"/>
      <c r="SY16" s="137"/>
      <c r="SZ16" s="137"/>
      <c r="TA16" s="137"/>
      <c r="TB16" s="137"/>
      <c r="TC16" s="137"/>
      <c r="TD16" s="137"/>
      <c r="TE16" s="137"/>
      <c r="TF16" s="137"/>
      <c r="TG16" s="137"/>
      <c r="TH16" s="137"/>
      <c r="TI16" s="137"/>
      <c r="TJ16" s="137"/>
      <c r="TK16" s="137"/>
      <c r="TL16" s="137"/>
      <c r="TM16" s="137"/>
      <c r="TN16" s="137"/>
      <c r="TO16" s="137"/>
      <c r="TP16" s="137"/>
      <c r="TQ16" s="137"/>
      <c r="TR16" s="137"/>
      <c r="TS16" s="137"/>
      <c r="TT16" s="137"/>
      <c r="TU16" s="137"/>
      <c r="TV16" s="137"/>
      <c r="TW16" s="137"/>
      <c r="TX16" s="137"/>
      <c r="TY16" s="137"/>
      <c r="TZ16" s="137"/>
      <c r="UA16" s="137"/>
      <c r="UB16" s="137"/>
      <c r="UC16" s="137"/>
      <c r="UD16" s="137"/>
      <c r="UE16" s="137"/>
      <c r="UF16" s="137"/>
      <c r="UG16" s="137"/>
      <c r="UH16" s="137"/>
      <c r="UI16" s="137"/>
      <c r="UJ16" s="137"/>
      <c r="UK16" s="137"/>
      <c r="UL16" s="137"/>
      <c r="UM16" s="137"/>
      <c r="UN16" s="137"/>
      <c r="UO16" s="137"/>
      <c r="UP16" s="137"/>
      <c r="UQ16" s="137"/>
      <c r="UR16" s="137"/>
      <c r="US16" s="137"/>
      <c r="UT16" s="137"/>
      <c r="UU16" s="137"/>
      <c r="UV16" s="137"/>
      <c r="UW16" s="137"/>
      <c r="UX16" s="137"/>
      <c r="UY16" s="137"/>
      <c r="UZ16" s="137"/>
      <c r="VA16" s="137"/>
      <c r="VB16" s="137"/>
      <c r="VC16" s="137"/>
      <c r="VD16" s="137"/>
      <c r="VE16" s="137"/>
      <c r="VF16" s="137"/>
      <c r="VG16" s="137"/>
      <c r="VH16" s="137"/>
      <c r="VI16" s="137"/>
      <c r="VJ16" s="137"/>
      <c r="VK16" s="137"/>
      <c r="VL16" s="137"/>
      <c r="VM16" s="137"/>
      <c r="VN16" s="137"/>
      <c r="VO16" s="137"/>
      <c r="VP16" s="137"/>
      <c r="VQ16" s="137"/>
      <c r="VR16" s="137"/>
      <c r="VS16" s="137"/>
      <c r="VT16" s="137"/>
      <c r="VU16" s="137"/>
      <c r="VV16" s="137"/>
      <c r="VW16" s="137"/>
      <c r="VX16" s="137"/>
      <c r="VY16" s="137"/>
      <c r="VZ16" s="137"/>
      <c r="WA16" s="137"/>
      <c r="WB16" s="137"/>
      <c r="WC16" s="137"/>
      <c r="WD16" s="137"/>
      <c r="WE16" s="137"/>
      <c r="WF16" s="137"/>
      <c r="WG16" s="137"/>
      <c r="WH16" s="137"/>
      <c r="WI16" s="137"/>
      <c r="WJ16" s="137"/>
      <c r="WK16" s="137"/>
      <c r="WL16" s="137"/>
      <c r="WM16" s="137"/>
      <c r="WN16" s="137"/>
      <c r="WO16" s="137"/>
      <c r="WP16" s="137"/>
      <c r="WQ16" s="137"/>
      <c r="WR16" s="137"/>
      <c r="WS16" s="137"/>
      <c r="WT16" s="137"/>
      <c r="WU16" s="137"/>
      <c r="WV16" s="137"/>
      <c r="WW16" s="137"/>
      <c r="WX16" s="137"/>
      <c r="WY16" s="137"/>
      <c r="WZ16" s="137"/>
      <c r="XA16" s="137"/>
      <c r="XB16" s="137"/>
      <c r="XC16" s="137"/>
      <c r="XD16" s="137"/>
      <c r="XE16" s="137"/>
      <c r="XF16" s="137"/>
      <c r="XG16" s="137"/>
      <c r="XH16" s="137"/>
      <c r="XI16" s="137"/>
      <c r="XJ16" s="137"/>
      <c r="XK16" s="137"/>
      <c r="XL16" s="137"/>
      <c r="XM16" s="137"/>
      <c r="XN16" s="137"/>
      <c r="XO16" s="137"/>
      <c r="XP16" s="137"/>
      <c r="XQ16" s="137"/>
      <c r="XR16" s="137"/>
      <c r="XS16" s="137"/>
      <c r="XT16" s="137"/>
      <c r="XU16" s="137"/>
      <c r="XV16" s="137"/>
      <c r="XW16" s="137"/>
      <c r="XX16" s="137"/>
      <c r="XY16" s="137"/>
      <c r="XZ16" s="137"/>
      <c r="YA16" s="137"/>
      <c r="YB16" s="137"/>
      <c r="YC16" s="137"/>
      <c r="YD16" s="137"/>
      <c r="YE16" s="137"/>
      <c r="YF16" s="137"/>
      <c r="YG16" s="137"/>
      <c r="YH16" s="137"/>
      <c r="YI16" s="137"/>
      <c r="YJ16" s="137"/>
      <c r="YK16" s="137"/>
      <c r="YL16" s="137"/>
      <c r="YM16" s="137"/>
      <c r="YN16" s="137"/>
      <c r="YO16" s="137"/>
      <c r="YP16" s="137"/>
      <c r="YQ16" s="137"/>
      <c r="YR16" s="137"/>
      <c r="YS16" s="137"/>
      <c r="YT16" s="137"/>
      <c r="YU16" s="137"/>
      <c r="YV16" s="137"/>
      <c r="YW16" s="137"/>
      <c r="YX16" s="137"/>
      <c r="YY16" s="137"/>
      <c r="YZ16" s="137"/>
      <c r="ZA16" s="137"/>
      <c r="ZB16" s="137"/>
      <c r="ZC16" s="137"/>
      <c r="ZD16" s="137"/>
      <c r="ZE16" s="137"/>
      <c r="ZF16" s="137"/>
      <c r="ZG16" s="137"/>
      <c r="ZH16" s="137"/>
      <c r="ZI16" s="137"/>
      <c r="ZJ16" s="137"/>
      <c r="ZK16" s="137"/>
      <c r="ZL16" s="137"/>
      <c r="ZM16" s="137"/>
      <c r="ZN16" s="137"/>
      <c r="ZO16" s="137"/>
      <c r="ZP16" s="137"/>
      <c r="ZQ16" s="137"/>
      <c r="ZR16" s="137"/>
      <c r="ZS16" s="137"/>
      <c r="ZT16" s="137"/>
      <c r="ZU16" s="137"/>
      <c r="ZV16" s="137"/>
      <c r="ZW16" s="137"/>
      <c r="ZX16" s="137"/>
      <c r="ZY16" s="137"/>
      <c r="ZZ16" s="137"/>
      <c r="AAA16" s="137"/>
      <c r="AAB16" s="137"/>
      <c r="AAC16" s="137"/>
      <c r="AAD16" s="137"/>
      <c r="AAE16" s="137"/>
      <c r="AAF16" s="137"/>
      <c r="AAG16" s="137"/>
      <c r="AAH16" s="137"/>
      <c r="AAI16" s="137"/>
      <c r="AAJ16" s="137"/>
      <c r="AAK16" s="137"/>
      <c r="AAL16" s="137"/>
      <c r="AAM16" s="137"/>
      <c r="AAN16" s="137"/>
      <c r="AAO16" s="137"/>
      <c r="AAP16" s="137"/>
      <c r="AAQ16" s="137"/>
      <c r="AAR16" s="137"/>
      <c r="AAS16" s="137"/>
      <c r="AAT16" s="137"/>
      <c r="AAU16" s="137"/>
      <c r="AAV16" s="137"/>
      <c r="AAW16" s="137"/>
      <c r="AAX16" s="137"/>
      <c r="AAY16" s="137"/>
      <c r="AAZ16" s="137"/>
      <c r="ABA16" s="137"/>
      <c r="ABB16" s="137"/>
      <c r="ABC16" s="137"/>
      <c r="ABD16" s="137"/>
      <c r="ABE16" s="137"/>
      <c r="ABF16" s="137"/>
      <c r="ABG16" s="137"/>
      <c r="ABH16" s="137"/>
      <c r="ABI16" s="137"/>
      <c r="ABJ16" s="137"/>
      <c r="ABK16" s="137"/>
      <c r="ABL16" s="137"/>
      <c r="ABM16" s="137"/>
      <c r="ABN16" s="137"/>
      <c r="ABO16" s="137"/>
      <c r="ABP16" s="137"/>
      <c r="ABQ16" s="137"/>
      <c r="ABR16" s="137"/>
      <c r="ABS16" s="137"/>
      <c r="ABT16" s="137"/>
      <c r="ABU16" s="137"/>
      <c r="ABV16" s="137"/>
      <c r="ABW16" s="137"/>
      <c r="ABX16" s="137"/>
      <c r="ABY16" s="137"/>
      <c r="ABZ16" s="137"/>
      <c r="ACA16" s="137"/>
      <c r="ACB16" s="137"/>
      <c r="ACC16" s="137"/>
      <c r="ACD16" s="137"/>
      <c r="ACE16" s="137"/>
      <c r="ACF16" s="137"/>
      <c r="ACG16" s="137"/>
      <c r="ACH16" s="137"/>
      <c r="ACI16" s="137"/>
      <c r="ACJ16" s="137"/>
      <c r="ACK16" s="137"/>
      <c r="ACL16" s="137"/>
      <c r="ACM16" s="137"/>
      <c r="ACN16" s="137"/>
      <c r="ACO16" s="137"/>
      <c r="ACP16" s="137"/>
      <c r="ACQ16" s="137"/>
      <c r="ACR16" s="137"/>
      <c r="ACS16" s="137"/>
      <c r="ACT16" s="137"/>
      <c r="ACU16" s="137"/>
      <c r="ACV16" s="137"/>
      <c r="ACW16" s="137"/>
      <c r="ACX16" s="137"/>
      <c r="ACY16" s="137"/>
      <c r="ACZ16" s="137"/>
      <c r="ADA16" s="137"/>
      <c r="ADB16" s="137"/>
      <c r="ADC16" s="137"/>
      <c r="ADD16" s="137"/>
      <c r="ADE16" s="137"/>
      <c r="ADF16" s="137"/>
      <c r="ADG16" s="137"/>
      <c r="ADH16" s="137"/>
      <c r="ADI16" s="137"/>
      <c r="ADJ16" s="137"/>
      <c r="ADK16" s="137"/>
      <c r="ADL16" s="137"/>
      <c r="ADM16" s="137"/>
      <c r="ADN16" s="137"/>
      <c r="ADO16" s="137"/>
      <c r="ADP16" s="137"/>
      <c r="ADQ16" s="137"/>
      <c r="ADR16" s="137"/>
      <c r="ADS16" s="137"/>
      <c r="ADT16" s="137"/>
      <c r="ADU16" s="137"/>
      <c r="ADV16" s="137"/>
      <c r="ADW16" s="137"/>
      <c r="ADX16" s="137"/>
      <c r="ADY16" s="137"/>
      <c r="ADZ16" s="137"/>
      <c r="AEA16" s="137"/>
      <c r="AEB16" s="137"/>
      <c r="AEC16" s="137"/>
      <c r="AED16" s="137"/>
      <c r="AEE16" s="137"/>
      <c r="AEF16" s="137"/>
      <c r="AEG16" s="137"/>
      <c r="AEH16" s="137"/>
      <c r="AEI16" s="137"/>
      <c r="AEJ16" s="137"/>
      <c r="AEK16" s="137"/>
      <c r="AEL16" s="137"/>
      <c r="AEM16" s="137"/>
      <c r="AEN16" s="137"/>
      <c r="AEO16" s="137"/>
      <c r="AEP16" s="137"/>
      <c r="AEQ16" s="137"/>
      <c r="AER16" s="137"/>
      <c r="AES16" s="137"/>
      <c r="AET16" s="137"/>
      <c r="AEU16" s="137"/>
      <c r="AEV16" s="137"/>
      <c r="AEW16" s="137"/>
      <c r="AEX16" s="137"/>
      <c r="AEY16" s="137"/>
      <c r="AEZ16" s="137"/>
      <c r="AFA16" s="137"/>
      <c r="AFB16" s="137"/>
      <c r="AFC16" s="137"/>
      <c r="AFD16" s="137"/>
      <c r="AFE16" s="137"/>
      <c r="AFF16" s="137"/>
      <c r="AFG16" s="137"/>
      <c r="AFH16" s="137"/>
      <c r="AFI16" s="137"/>
      <c r="AFJ16" s="137"/>
      <c r="AFK16" s="137"/>
      <c r="AFL16" s="137"/>
      <c r="AFM16" s="137"/>
      <c r="AFN16" s="137"/>
      <c r="AFO16" s="137"/>
      <c r="AFP16" s="137"/>
      <c r="AFQ16" s="137"/>
      <c r="AFR16" s="137"/>
      <c r="AFS16" s="137"/>
      <c r="AFT16" s="137"/>
      <c r="AFU16" s="137"/>
      <c r="AFV16" s="137"/>
      <c r="AFW16" s="137"/>
      <c r="AFX16" s="137"/>
      <c r="AFY16" s="137"/>
      <c r="AFZ16" s="137"/>
      <c r="AGA16" s="137"/>
      <c r="AGB16" s="137"/>
      <c r="AGC16" s="137"/>
      <c r="AGD16" s="137"/>
      <c r="AGE16" s="137"/>
      <c r="AGF16" s="137"/>
      <c r="AGG16" s="137"/>
      <c r="AGH16" s="137"/>
      <c r="AGI16" s="137"/>
      <c r="AGJ16" s="137"/>
      <c r="AGK16" s="137"/>
      <c r="AGL16" s="137"/>
      <c r="AGM16" s="137"/>
      <c r="AGN16" s="137"/>
      <c r="AGO16" s="137"/>
      <c r="AGP16" s="137"/>
      <c r="AGQ16" s="137"/>
      <c r="AGR16" s="137"/>
      <c r="AGS16" s="137"/>
      <c r="AGT16" s="137"/>
      <c r="AGU16" s="137"/>
      <c r="AGV16" s="137"/>
      <c r="AGW16" s="137"/>
      <c r="AGX16" s="137"/>
      <c r="AGY16" s="137"/>
      <c r="AGZ16" s="137"/>
      <c r="AHA16" s="137"/>
      <c r="AHB16" s="137"/>
      <c r="AHC16" s="137"/>
      <c r="AHD16" s="137"/>
      <c r="AHE16" s="137"/>
      <c r="AHF16" s="137"/>
      <c r="AHG16" s="137"/>
      <c r="AHH16" s="137"/>
      <c r="AHI16" s="137"/>
      <c r="AHJ16" s="137"/>
      <c r="AHK16" s="137"/>
      <c r="AHL16" s="137"/>
      <c r="AHM16" s="137"/>
      <c r="AHN16" s="137"/>
      <c r="AHO16" s="137"/>
      <c r="AHP16" s="137"/>
      <c r="AHQ16" s="137"/>
      <c r="AHR16" s="137"/>
      <c r="AHS16" s="137"/>
      <c r="AHT16" s="137"/>
      <c r="AHU16" s="137"/>
      <c r="AHV16" s="137"/>
      <c r="AHW16" s="137"/>
      <c r="AHX16" s="137"/>
      <c r="AHY16" s="137"/>
      <c r="AHZ16" s="137"/>
      <c r="AIA16" s="137"/>
      <c r="AIB16" s="137"/>
      <c r="AIC16" s="137"/>
      <c r="AID16" s="137"/>
      <c r="AIE16" s="137"/>
      <c r="AIF16" s="137"/>
      <c r="AIG16" s="137"/>
      <c r="AIH16" s="137"/>
      <c r="AII16" s="137"/>
      <c r="AIJ16" s="137"/>
      <c r="AIK16" s="137"/>
      <c r="AIL16" s="137"/>
      <c r="AIM16" s="137"/>
      <c r="AIN16" s="137"/>
      <c r="AIO16" s="137"/>
      <c r="AIP16" s="137"/>
      <c r="AIQ16" s="137"/>
      <c r="AIR16" s="137"/>
      <c r="AIS16" s="137"/>
      <c r="AIT16" s="137"/>
      <c r="AIU16" s="137"/>
      <c r="AIV16" s="137"/>
      <c r="AIW16" s="137"/>
      <c r="AIX16" s="137"/>
      <c r="AIY16" s="137"/>
      <c r="AIZ16" s="137"/>
      <c r="AJA16" s="137"/>
      <c r="AJB16" s="137"/>
      <c r="AJC16" s="137"/>
      <c r="AJD16" s="137"/>
      <c r="AJE16" s="137"/>
      <c r="AJF16" s="137"/>
      <c r="AJG16" s="137"/>
      <c r="AJH16" s="137"/>
      <c r="AJI16" s="137"/>
      <c r="AJJ16" s="137"/>
      <c r="AJK16" s="137"/>
      <c r="AJL16" s="137"/>
      <c r="AJM16" s="137"/>
      <c r="AJN16" s="137"/>
      <c r="AJO16" s="137"/>
      <c r="AJP16" s="137"/>
      <c r="AJQ16" s="137"/>
      <c r="AJR16" s="137"/>
      <c r="AJS16" s="137"/>
      <c r="AJT16" s="137"/>
      <c r="AJU16" s="137"/>
      <c r="AJV16" s="137"/>
      <c r="AJW16" s="137"/>
      <c r="AJX16" s="137"/>
      <c r="AJY16" s="137"/>
      <c r="AJZ16" s="137"/>
      <c r="AKA16" s="137"/>
      <c r="AKB16" s="137"/>
      <c r="AKC16" s="137"/>
      <c r="AKD16" s="137"/>
      <c r="AKE16" s="137"/>
      <c r="AKF16" s="137"/>
      <c r="AKG16" s="137"/>
      <c r="AKH16" s="137"/>
      <c r="AKI16" s="137"/>
      <c r="AKJ16" s="137"/>
      <c r="AKK16" s="137"/>
      <c r="AKL16" s="137"/>
      <c r="AKM16" s="137"/>
      <c r="AKN16" s="137"/>
      <c r="AKO16" s="137"/>
      <c r="AKP16" s="137"/>
      <c r="AKQ16" s="137"/>
      <c r="AKR16" s="137"/>
      <c r="AKS16" s="137"/>
      <c r="AKT16" s="137"/>
      <c r="AKU16" s="137"/>
      <c r="AKV16" s="137"/>
      <c r="AKW16" s="137"/>
      <c r="AKX16" s="137"/>
      <c r="AKY16" s="137"/>
      <c r="AKZ16" s="137"/>
      <c r="ALA16" s="137"/>
      <c r="ALB16" s="137"/>
      <c r="ALC16" s="137"/>
      <c r="ALD16" s="137"/>
      <c r="ALE16" s="137"/>
      <c r="ALF16" s="137"/>
      <c r="ALG16" s="137"/>
      <c r="ALH16" s="137"/>
      <c r="ALI16" s="137"/>
      <c r="ALJ16" s="137"/>
      <c r="ALK16" s="137"/>
      <c r="ALL16" s="137"/>
      <c r="ALM16" s="137"/>
      <c r="ALN16" s="137"/>
      <c r="ALO16" s="137"/>
      <c r="ALP16" s="137"/>
      <c r="ALQ16" s="137"/>
      <c r="ALR16" s="137"/>
      <c r="ALS16" s="137"/>
      <c r="ALT16" s="137"/>
      <c r="ALU16" s="137"/>
      <c r="ALV16" s="137"/>
      <c r="ALW16" s="137"/>
      <c r="ALX16" s="137"/>
      <c r="ALY16" s="137"/>
      <c r="ALZ16" s="137"/>
      <c r="AMA16" s="137"/>
      <c r="AMB16" s="137"/>
      <c r="AMC16" s="137"/>
      <c r="AMD16" s="137"/>
      <c r="AME16" s="137"/>
      <c r="AMF16" s="137"/>
      <c r="AMG16" s="137"/>
      <c r="AMH16" s="137"/>
      <c r="AMI16" s="137"/>
      <c r="AMJ16" s="137"/>
      <c r="AMK16" s="137"/>
      <c r="AML16" s="137"/>
    </row>
    <row r="17" spans="1:1026" x14ac:dyDescent="0.25">
      <c r="A17" s="694">
        <v>44243</v>
      </c>
      <c r="B17" s="695" t="s">
        <v>224</v>
      </c>
      <c r="C17" s="698" t="s">
        <v>377</v>
      </c>
      <c r="D17" s="697" t="s">
        <v>366</v>
      </c>
      <c r="E17" s="720">
        <v>303.11</v>
      </c>
      <c r="F17" s="734">
        <v>44256</v>
      </c>
      <c r="G17" s="129"/>
      <c r="H17" s="130"/>
      <c r="I17" s="131"/>
      <c r="J17" s="131"/>
      <c r="K17" s="132"/>
      <c r="L17" s="133">
        <v>303.11</v>
      </c>
      <c r="M17" s="134">
        <v>303.11</v>
      </c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570"/>
      <c r="AA17" s="135"/>
    </row>
    <row r="18" spans="1:1026" x14ac:dyDescent="0.25">
      <c r="A18" s="699"/>
      <c r="B18" s="700"/>
      <c r="C18" s="701"/>
      <c r="D18" s="702"/>
      <c r="E18" s="721"/>
      <c r="F18" s="734"/>
      <c r="G18" s="129"/>
      <c r="H18" s="130"/>
      <c r="I18" s="131"/>
      <c r="J18" s="131"/>
      <c r="K18" s="132"/>
      <c r="L18" s="133"/>
      <c r="M18" s="134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570"/>
      <c r="AA18" s="135"/>
    </row>
    <row r="19" spans="1:1026" x14ac:dyDescent="0.25">
      <c r="A19" s="694">
        <v>44271</v>
      </c>
      <c r="B19" s="695" t="s">
        <v>367</v>
      </c>
      <c r="C19" s="698">
        <v>3922</v>
      </c>
      <c r="D19" s="697" t="s">
        <v>368</v>
      </c>
      <c r="E19" s="728">
        <v>456</v>
      </c>
      <c r="F19" s="734">
        <v>44279</v>
      </c>
      <c r="G19" s="129"/>
      <c r="H19" s="130"/>
      <c r="I19" s="131"/>
      <c r="J19" s="131"/>
      <c r="K19" s="132"/>
      <c r="L19" s="133">
        <v>456</v>
      </c>
      <c r="M19" s="134"/>
      <c r="N19" s="131"/>
      <c r="O19" s="131">
        <v>380</v>
      </c>
      <c r="P19" s="131"/>
      <c r="R19" s="131"/>
      <c r="S19" s="131"/>
      <c r="T19" s="131"/>
      <c r="U19" s="131"/>
      <c r="V19" s="131"/>
      <c r="W19" s="131"/>
      <c r="X19" s="131"/>
      <c r="Y19" s="131"/>
      <c r="Z19" s="570"/>
      <c r="AA19" s="355">
        <v>76</v>
      </c>
    </row>
    <row r="20" spans="1:1026" x14ac:dyDescent="0.25">
      <c r="A20" s="684">
        <v>44271</v>
      </c>
      <c r="B20" s="685" t="s">
        <v>373</v>
      </c>
      <c r="C20" s="688">
        <v>22218</v>
      </c>
      <c r="D20" s="687" t="s">
        <v>374</v>
      </c>
      <c r="E20" s="722">
        <v>107.22</v>
      </c>
      <c r="F20" s="734">
        <v>44280</v>
      </c>
      <c r="G20" s="129"/>
      <c r="H20" s="130"/>
      <c r="I20" s="131"/>
      <c r="J20" s="131"/>
      <c r="K20" s="132"/>
      <c r="L20" s="133">
        <v>107.22</v>
      </c>
      <c r="M20" s="134"/>
      <c r="N20" s="131"/>
      <c r="O20" s="131">
        <v>89.35</v>
      </c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570"/>
      <c r="AA20" s="135">
        <v>17.87</v>
      </c>
      <c r="AB20" s="117">
        <v>757996451</v>
      </c>
    </row>
    <row r="21" spans="1:1026" ht="25.5" x14ac:dyDescent="0.25">
      <c r="A21" s="694">
        <v>44271</v>
      </c>
      <c r="B21" s="695" t="s">
        <v>279</v>
      </c>
      <c r="C21" s="698" t="s">
        <v>363</v>
      </c>
      <c r="D21" s="697" t="s">
        <v>365</v>
      </c>
      <c r="E21" s="728">
        <v>940.57</v>
      </c>
      <c r="F21" s="734">
        <v>44279</v>
      </c>
      <c r="G21" s="129"/>
      <c r="H21" s="130"/>
      <c r="I21" s="131"/>
      <c r="J21" s="131"/>
      <c r="K21" s="132"/>
      <c r="L21" s="133">
        <v>940.57</v>
      </c>
      <c r="M21" s="134">
        <v>940.57</v>
      </c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570"/>
      <c r="AA21" s="135"/>
    </row>
    <row r="22" spans="1:1026" x14ac:dyDescent="0.25">
      <c r="A22" s="694">
        <v>44271</v>
      </c>
      <c r="B22" s="695" t="s">
        <v>190</v>
      </c>
      <c r="C22" s="698" t="s">
        <v>363</v>
      </c>
      <c r="D22" s="697" t="s">
        <v>279</v>
      </c>
      <c r="E22" s="728">
        <v>26.34</v>
      </c>
      <c r="F22" s="734">
        <v>44279</v>
      </c>
      <c r="G22" s="129"/>
      <c r="H22" s="130"/>
      <c r="I22" s="131"/>
      <c r="J22" s="131"/>
      <c r="K22" s="132"/>
      <c r="L22" s="133">
        <v>26.34</v>
      </c>
      <c r="M22" s="134">
        <v>26.34</v>
      </c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570"/>
      <c r="AA22" s="135"/>
    </row>
    <row r="23" spans="1:1026" x14ac:dyDescent="0.25">
      <c r="A23" s="680">
        <v>44271</v>
      </c>
      <c r="B23" s="681" t="s">
        <v>224</v>
      </c>
      <c r="C23" s="682" t="s">
        <v>363</v>
      </c>
      <c r="D23" s="683" t="s">
        <v>366</v>
      </c>
      <c r="E23" s="729">
        <v>303.11</v>
      </c>
      <c r="F23" s="734">
        <v>44279</v>
      </c>
      <c r="G23" s="129"/>
      <c r="H23" s="130"/>
      <c r="I23" s="131"/>
      <c r="J23" s="131"/>
      <c r="K23" s="132"/>
      <c r="L23" s="133">
        <v>303.11</v>
      </c>
      <c r="M23" s="134">
        <v>303.11</v>
      </c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570"/>
      <c r="AA23" s="135"/>
    </row>
    <row r="24" spans="1:1026" x14ac:dyDescent="0.25">
      <c r="A24" s="684">
        <v>44271</v>
      </c>
      <c r="B24" s="685" t="s">
        <v>383</v>
      </c>
      <c r="C24" s="688" t="s">
        <v>378</v>
      </c>
      <c r="D24" s="687" t="s">
        <v>375</v>
      </c>
      <c r="E24" s="722">
        <v>1538.33</v>
      </c>
      <c r="F24" s="734">
        <v>44279</v>
      </c>
      <c r="G24" s="129"/>
      <c r="H24" s="130"/>
      <c r="I24" s="131"/>
      <c r="J24" s="131"/>
      <c r="K24" s="132"/>
      <c r="L24" s="133">
        <v>1538.33</v>
      </c>
      <c r="M24" s="134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>
        <v>1281.94</v>
      </c>
      <c r="Z24" s="570"/>
      <c r="AA24" s="135">
        <v>256.39</v>
      </c>
      <c r="AB24" s="117">
        <v>832510264</v>
      </c>
    </row>
    <row r="25" spans="1:1026" x14ac:dyDescent="0.25">
      <c r="A25" s="684">
        <v>44271</v>
      </c>
      <c r="B25" s="685" t="s">
        <v>228</v>
      </c>
      <c r="C25" s="688">
        <v>3921</v>
      </c>
      <c r="D25" s="687" t="s">
        <v>371</v>
      </c>
      <c r="E25" s="722">
        <v>654</v>
      </c>
      <c r="F25" s="734">
        <v>44279</v>
      </c>
      <c r="G25" s="129"/>
      <c r="H25" s="130"/>
      <c r="I25" s="131"/>
      <c r="J25" s="131"/>
      <c r="K25" s="132"/>
      <c r="L25" s="133">
        <v>654</v>
      </c>
      <c r="M25" s="134"/>
      <c r="N25" s="131"/>
      <c r="O25" s="131">
        <v>545</v>
      </c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570"/>
      <c r="AA25" s="135">
        <v>109</v>
      </c>
    </row>
    <row r="26" spans="1:1026" x14ac:dyDescent="0.25">
      <c r="A26" s="684">
        <v>44271</v>
      </c>
      <c r="B26" s="685" t="s">
        <v>379</v>
      </c>
      <c r="C26" s="688">
        <v>13581</v>
      </c>
      <c r="D26" s="687" t="s">
        <v>369</v>
      </c>
      <c r="E26" s="722">
        <v>31.57</v>
      </c>
      <c r="F26" s="734">
        <v>44284</v>
      </c>
      <c r="G26" s="129"/>
      <c r="H26" s="130"/>
      <c r="I26" s="131"/>
      <c r="J26" s="131"/>
      <c r="K26" s="132"/>
      <c r="L26" s="133">
        <v>31.57</v>
      </c>
      <c r="M26" s="134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>
        <v>26.31</v>
      </c>
      <c r="Z26" s="570"/>
      <c r="AA26" s="135">
        <v>5.26</v>
      </c>
      <c r="AB26" s="117">
        <v>922678112</v>
      </c>
    </row>
    <row r="27" spans="1:1026" x14ac:dyDescent="0.25">
      <c r="A27" s="684">
        <v>44271</v>
      </c>
      <c r="B27" s="685" t="s">
        <v>380</v>
      </c>
      <c r="C27" s="688" t="s">
        <v>370</v>
      </c>
      <c r="D27" s="687" t="s">
        <v>372</v>
      </c>
      <c r="E27" s="722">
        <v>326.94</v>
      </c>
      <c r="F27" s="734">
        <v>44284</v>
      </c>
      <c r="G27" s="129"/>
      <c r="H27" s="130"/>
      <c r="I27" s="131"/>
      <c r="J27" s="131"/>
      <c r="K27" s="132"/>
      <c r="L27" s="133">
        <v>326.94</v>
      </c>
      <c r="M27" s="134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>
        <v>272.45</v>
      </c>
      <c r="Z27" s="570"/>
      <c r="AA27" s="135">
        <v>54.49</v>
      </c>
      <c r="AB27" s="117">
        <v>753646903</v>
      </c>
    </row>
    <row r="28" spans="1:1026" x14ac:dyDescent="0.25">
      <c r="A28" s="703">
        <v>44271</v>
      </c>
      <c r="B28" s="691" t="s">
        <v>388</v>
      </c>
      <c r="C28" s="708">
        <v>44228</v>
      </c>
      <c r="D28" s="704" t="s">
        <v>381</v>
      </c>
      <c r="E28" s="730">
        <v>60</v>
      </c>
      <c r="F28" s="735">
        <v>44279</v>
      </c>
      <c r="G28" s="133"/>
      <c r="H28" s="130"/>
      <c r="I28" s="131"/>
      <c r="J28" s="131"/>
      <c r="K28" s="132"/>
      <c r="L28" s="133">
        <v>60</v>
      </c>
      <c r="M28" s="134"/>
      <c r="N28" s="131">
        <v>58</v>
      </c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570"/>
      <c r="AA28" s="135">
        <v>2</v>
      </c>
      <c r="AB28" s="117">
        <v>245719348</v>
      </c>
    </row>
    <row r="29" spans="1:1026" x14ac:dyDescent="0.25">
      <c r="A29" s="705">
        <v>44271</v>
      </c>
      <c r="B29" s="706" t="s">
        <v>266</v>
      </c>
      <c r="C29" s="709">
        <v>44256</v>
      </c>
      <c r="D29" s="707" t="s">
        <v>382</v>
      </c>
      <c r="E29" s="722">
        <v>11.99</v>
      </c>
      <c r="F29" s="735">
        <v>44279</v>
      </c>
      <c r="G29" s="183"/>
      <c r="H29" s="130"/>
      <c r="I29" s="131"/>
      <c r="J29" s="131"/>
      <c r="K29" s="132"/>
      <c r="L29" s="133">
        <v>11.99</v>
      </c>
      <c r="M29" s="129"/>
      <c r="N29" s="131">
        <v>11.99</v>
      </c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570"/>
      <c r="AA29" s="135"/>
    </row>
    <row r="30" spans="1:1026" x14ac:dyDescent="0.25">
      <c r="A30" s="710"/>
      <c r="B30" s="711"/>
      <c r="C30" s="712"/>
      <c r="D30" s="689"/>
      <c r="E30" s="722"/>
      <c r="F30" s="735"/>
      <c r="G30" s="183"/>
      <c r="H30" s="130"/>
      <c r="I30" s="131"/>
      <c r="J30" s="131"/>
      <c r="K30" s="184"/>
      <c r="L30" s="133"/>
      <c r="M30" s="129"/>
      <c r="N30" s="134"/>
      <c r="O30" s="134"/>
      <c r="P30" s="134"/>
      <c r="Q30" s="134"/>
      <c r="R30" s="134"/>
      <c r="S30" s="134"/>
      <c r="T30" s="134"/>
      <c r="U30" s="134"/>
      <c r="V30" s="134"/>
      <c r="W30" s="131"/>
      <c r="X30" s="131"/>
      <c r="Y30" s="131"/>
      <c r="Z30" s="570"/>
      <c r="AA30" s="135"/>
    </row>
    <row r="31" spans="1:1026" x14ac:dyDescent="0.25">
      <c r="A31" s="142">
        <v>44271</v>
      </c>
      <c r="B31" s="132" t="s">
        <v>228</v>
      </c>
      <c r="C31" s="181">
        <v>3984</v>
      </c>
      <c r="D31" s="126" t="s">
        <v>385</v>
      </c>
      <c r="E31" s="731">
        <v>465</v>
      </c>
      <c r="F31" s="182">
        <v>44279</v>
      </c>
      <c r="G31" s="183"/>
      <c r="H31" s="130"/>
      <c r="I31" s="131"/>
      <c r="J31" s="131"/>
      <c r="K31" s="184"/>
      <c r="L31" s="133">
        <v>465</v>
      </c>
      <c r="M31" s="129"/>
      <c r="N31" s="134"/>
      <c r="O31" s="134">
        <v>387.5</v>
      </c>
      <c r="P31" s="134"/>
      <c r="Q31" s="134"/>
      <c r="R31" s="134"/>
      <c r="S31" s="134"/>
      <c r="T31" s="134"/>
      <c r="U31" s="134"/>
      <c r="V31" s="134"/>
      <c r="W31" s="131"/>
      <c r="X31" s="131"/>
      <c r="Y31" s="131"/>
      <c r="Z31" s="570"/>
      <c r="AA31" s="135">
        <v>77.5</v>
      </c>
    </row>
    <row r="32" spans="1:1026" s="230" customFormat="1" x14ac:dyDescent="0.25">
      <c r="A32" s="142"/>
      <c r="B32" s="132"/>
      <c r="C32" s="181"/>
      <c r="D32" s="126"/>
      <c r="E32" s="723"/>
      <c r="F32" s="182"/>
      <c r="G32" s="183"/>
      <c r="H32" s="130"/>
      <c r="I32" s="131"/>
      <c r="J32" s="131"/>
      <c r="K32" s="184"/>
      <c r="L32" s="133"/>
      <c r="M32" s="129"/>
      <c r="N32" s="134"/>
      <c r="O32" s="134"/>
      <c r="P32" s="134"/>
      <c r="Q32" s="134"/>
      <c r="R32" s="134"/>
      <c r="S32" s="134"/>
      <c r="T32" s="134"/>
      <c r="U32" s="134"/>
      <c r="V32" s="134"/>
      <c r="W32" s="131"/>
      <c r="X32" s="131"/>
      <c r="Y32" s="131"/>
      <c r="Z32" s="570"/>
      <c r="AA32" s="135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37"/>
      <c r="BW32" s="137"/>
      <c r="BX32" s="137"/>
      <c r="BY32" s="137"/>
      <c r="BZ32" s="137"/>
      <c r="CA32" s="137"/>
      <c r="CB32" s="137"/>
      <c r="CC32" s="137"/>
      <c r="CD32" s="137"/>
      <c r="CE32" s="137"/>
      <c r="CF32" s="137"/>
      <c r="CG32" s="137"/>
      <c r="CH32" s="137"/>
      <c r="CI32" s="137"/>
      <c r="CJ32" s="137"/>
      <c r="CK32" s="137"/>
      <c r="CL32" s="137"/>
      <c r="CM32" s="137"/>
      <c r="CN32" s="137"/>
      <c r="CO32" s="137"/>
      <c r="CP32" s="137"/>
      <c r="CQ32" s="137"/>
      <c r="CR32" s="137"/>
      <c r="CS32" s="137"/>
      <c r="CT32" s="137"/>
      <c r="CU32" s="137"/>
      <c r="CV32" s="137"/>
      <c r="CW32" s="137"/>
      <c r="CX32" s="137"/>
      <c r="CY32" s="137"/>
      <c r="CZ32" s="137"/>
      <c r="DA32" s="137"/>
      <c r="DB32" s="137"/>
      <c r="DC32" s="137"/>
      <c r="DD32" s="137"/>
      <c r="DE32" s="137"/>
      <c r="DF32" s="137"/>
      <c r="DG32" s="137"/>
      <c r="DH32" s="137"/>
      <c r="DI32" s="137"/>
      <c r="DJ32" s="137"/>
      <c r="DK32" s="137"/>
      <c r="DL32" s="137"/>
      <c r="DM32" s="137"/>
      <c r="DN32" s="137"/>
      <c r="DO32" s="137"/>
      <c r="DP32" s="137"/>
      <c r="DQ32" s="137"/>
      <c r="DR32" s="137"/>
      <c r="DS32" s="137"/>
      <c r="DT32" s="137"/>
      <c r="DU32" s="137"/>
      <c r="DV32" s="137"/>
      <c r="DW32" s="137"/>
      <c r="DX32" s="137"/>
      <c r="DY32" s="137"/>
      <c r="DZ32" s="137"/>
      <c r="EA32" s="137"/>
      <c r="EB32" s="137"/>
      <c r="EC32" s="137"/>
      <c r="ED32" s="137"/>
      <c r="EE32" s="137"/>
      <c r="EF32" s="137"/>
      <c r="EG32" s="137"/>
      <c r="EH32" s="137"/>
      <c r="EI32" s="137"/>
      <c r="EJ32" s="137"/>
      <c r="EK32" s="137"/>
      <c r="EL32" s="137"/>
      <c r="EM32" s="137"/>
      <c r="EN32" s="137"/>
      <c r="EO32" s="137"/>
      <c r="EP32" s="137"/>
      <c r="EQ32" s="137"/>
      <c r="ER32" s="137"/>
      <c r="ES32" s="137"/>
      <c r="ET32" s="137"/>
      <c r="EU32" s="137"/>
      <c r="EV32" s="137"/>
      <c r="EW32" s="137"/>
      <c r="EX32" s="137"/>
      <c r="EY32" s="137"/>
      <c r="EZ32" s="137"/>
      <c r="FA32" s="137"/>
      <c r="FB32" s="137"/>
      <c r="FC32" s="137"/>
      <c r="FD32" s="137"/>
      <c r="FE32" s="137"/>
      <c r="FF32" s="137"/>
      <c r="FG32" s="137"/>
      <c r="FH32" s="137"/>
      <c r="FI32" s="137"/>
      <c r="FJ32" s="137"/>
      <c r="FK32" s="137"/>
      <c r="FL32" s="137"/>
      <c r="FM32" s="137"/>
      <c r="FN32" s="137"/>
      <c r="FO32" s="137"/>
      <c r="FP32" s="137"/>
      <c r="FQ32" s="137"/>
      <c r="FR32" s="137"/>
      <c r="FS32" s="137"/>
      <c r="FT32" s="137"/>
      <c r="FU32" s="137"/>
      <c r="FV32" s="137"/>
      <c r="FW32" s="137"/>
      <c r="FX32" s="137"/>
      <c r="FY32" s="137"/>
      <c r="FZ32" s="137"/>
      <c r="GA32" s="137"/>
      <c r="GB32" s="137"/>
      <c r="GC32" s="137"/>
      <c r="GD32" s="137"/>
      <c r="GE32" s="137"/>
      <c r="GF32" s="137"/>
      <c r="GG32" s="137"/>
      <c r="GH32" s="137"/>
      <c r="GI32" s="137"/>
      <c r="GJ32" s="137"/>
      <c r="GK32" s="137"/>
      <c r="GL32" s="137"/>
      <c r="GM32" s="137"/>
      <c r="GN32" s="137"/>
      <c r="GO32" s="137"/>
      <c r="GP32" s="137"/>
      <c r="GQ32" s="137"/>
      <c r="GR32" s="137"/>
      <c r="GS32" s="137"/>
      <c r="GT32" s="137"/>
      <c r="GU32" s="137"/>
      <c r="GV32" s="137"/>
      <c r="GW32" s="137"/>
      <c r="GX32" s="137"/>
      <c r="GY32" s="137"/>
      <c r="GZ32" s="137"/>
      <c r="HA32" s="137"/>
      <c r="HB32" s="137"/>
      <c r="HC32" s="137"/>
      <c r="HD32" s="137"/>
      <c r="HE32" s="137"/>
      <c r="HF32" s="137"/>
      <c r="HG32" s="137"/>
      <c r="HH32" s="137"/>
      <c r="HI32" s="137"/>
      <c r="HJ32" s="137"/>
      <c r="HK32" s="137"/>
      <c r="HL32" s="137"/>
      <c r="HM32" s="137"/>
      <c r="HN32" s="137"/>
      <c r="HO32" s="137"/>
      <c r="HP32" s="137"/>
      <c r="HQ32" s="137"/>
      <c r="HR32" s="137"/>
      <c r="HS32" s="137"/>
      <c r="HT32" s="137"/>
      <c r="HU32" s="137"/>
      <c r="HV32" s="137"/>
      <c r="HW32" s="137"/>
      <c r="HX32" s="137"/>
      <c r="HY32" s="137"/>
      <c r="HZ32" s="137"/>
      <c r="IA32" s="137"/>
      <c r="IB32" s="137"/>
      <c r="IC32" s="137"/>
      <c r="ID32" s="137"/>
      <c r="IE32" s="137"/>
      <c r="IF32" s="137"/>
      <c r="IG32" s="137"/>
      <c r="IH32" s="137"/>
      <c r="II32" s="137"/>
      <c r="IJ32" s="137"/>
      <c r="IK32" s="137"/>
      <c r="IL32" s="137"/>
      <c r="IM32" s="137"/>
      <c r="IN32" s="137"/>
      <c r="IO32" s="137"/>
      <c r="IP32" s="137"/>
      <c r="IQ32" s="137"/>
      <c r="IR32" s="137"/>
      <c r="IS32" s="137"/>
      <c r="IT32" s="137"/>
      <c r="IU32" s="137"/>
      <c r="IV32" s="137"/>
      <c r="IW32" s="137"/>
      <c r="IX32" s="137"/>
      <c r="IY32" s="137"/>
      <c r="IZ32" s="137"/>
      <c r="JA32" s="137"/>
      <c r="JB32" s="137"/>
      <c r="JC32" s="137"/>
      <c r="JD32" s="137"/>
      <c r="JE32" s="137"/>
      <c r="JF32" s="137"/>
      <c r="JG32" s="137"/>
      <c r="JH32" s="137"/>
      <c r="JI32" s="137"/>
      <c r="JJ32" s="137"/>
      <c r="JK32" s="137"/>
      <c r="JL32" s="137"/>
      <c r="JM32" s="137"/>
      <c r="JN32" s="137"/>
      <c r="JO32" s="137"/>
      <c r="JP32" s="137"/>
      <c r="JQ32" s="137"/>
      <c r="JR32" s="137"/>
      <c r="JS32" s="137"/>
      <c r="JT32" s="137"/>
      <c r="JU32" s="137"/>
      <c r="JV32" s="137"/>
      <c r="JW32" s="137"/>
      <c r="JX32" s="137"/>
      <c r="JY32" s="137"/>
      <c r="JZ32" s="137"/>
      <c r="KA32" s="137"/>
      <c r="KB32" s="137"/>
      <c r="KC32" s="137"/>
      <c r="KD32" s="137"/>
      <c r="KE32" s="137"/>
      <c r="KF32" s="137"/>
      <c r="KG32" s="137"/>
      <c r="KH32" s="137"/>
      <c r="KI32" s="137"/>
      <c r="KJ32" s="137"/>
      <c r="KK32" s="137"/>
      <c r="KL32" s="137"/>
      <c r="KM32" s="137"/>
      <c r="KN32" s="137"/>
      <c r="KO32" s="137"/>
      <c r="KP32" s="137"/>
      <c r="KQ32" s="137"/>
      <c r="KR32" s="137"/>
      <c r="KS32" s="137"/>
      <c r="KT32" s="137"/>
      <c r="KU32" s="137"/>
      <c r="KV32" s="137"/>
      <c r="KW32" s="137"/>
      <c r="KX32" s="137"/>
      <c r="KY32" s="137"/>
      <c r="KZ32" s="137"/>
      <c r="LA32" s="137"/>
      <c r="LB32" s="137"/>
      <c r="LC32" s="137"/>
      <c r="LD32" s="137"/>
      <c r="LE32" s="137"/>
      <c r="LF32" s="137"/>
      <c r="LG32" s="137"/>
      <c r="LH32" s="137"/>
      <c r="LI32" s="137"/>
      <c r="LJ32" s="137"/>
      <c r="LK32" s="137"/>
      <c r="LL32" s="137"/>
      <c r="LM32" s="137"/>
      <c r="LN32" s="137"/>
      <c r="LO32" s="137"/>
      <c r="LP32" s="137"/>
      <c r="LQ32" s="137"/>
      <c r="LR32" s="137"/>
      <c r="LS32" s="137"/>
      <c r="LT32" s="137"/>
      <c r="LU32" s="137"/>
      <c r="LV32" s="137"/>
      <c r="LW32" s="137"/>
      <c r="LX32" s="137"/>
      <c r="LY32" s="137"/>
      <c r="LZ32" s="137"/>
      <c r="MA32" s="137"/>
      <c r="MB32" s="137"/>
      <c r="MC32" s="137"/>
      <c r="MD32" s="137"/>
      <c r="ME32" s="137"/>
      <c r="MF32" s="137"/>
      <c r="MG32" s="137"/>
      <c r="MH32" s="137"/>
      <c r="MI32" s="137"/>
      <c r="MJ32" s="137"/>
      <c r="MK32" s="137"/>
      <c r="ML32" s="137"/>
      <c r="MM32" s="137"/>
      <c r="MN32" s="137"/>
      <c r="MO32" s="137"/>
      <c r="MP32" s="137"/>
      <c r="MQ32" s="137"/>
      <c r="MR32" s="137"/>
      <c r="MS32" s="137"/>
      <c r="MT32" s="137"/>
      <c r="MU32" s="137"/>
      <c r="MV32" s="137"/>
      <c r="MW32" s="137"/>
      <c r="MX32" s="137"/>
      <c r="MY32" s="137"/>
      <c r="MZ32" s="137"/>
      <c r="NA32" s="137"/>
      <c r="NB32" s="137"/>
      <c r="NC32" s="137"/>
      <c r="ND32" s="137"/>
      <c r="NE32" s="137"/>
      <c r="NF32" s="137"/>
      <c r="NG32" s="137"/>
      <c r="NH32" s="137"/>
      <c r="NI32" s="137"/>
      <c r="NJ32" s="137"/>
      <c r="NK32" s="137"/>
      <c r="NL32" s="137"/>
      <c r="NM32" s="137"/>
      <c r="NN32" s="137"/>
      <c r="NO32" s="137"/>
      <c r="NP32" s="137"/>
      <c r="NQ32" s="137"/>
      <c r="NR32" s="137"/>
      <c r="NS32" s="137"/>
      <c r="NT32" s="137"/>
      <c r="NU32" s="137"/>
      <c r="NV32" s="137"/>
      <c r="NW32" s="137"/>
      <c r="NX32" s="137"/>
      <c r="NY32" s="137"/>
      <c r="NZ32" s="137"/>
      <c r="OA32" s="137"/>
      <c r="OB32" s="137"/>
      <c r="OC32" s="137"/>
      <c r="OD32" s="137"/>
      <c r="OE32" s="137"/>
      <c r="OF32" s="137"/>
      <c r="OG32" s="137"/>
      <c r="OH32" s="137"/>
      <c r="OI32" s="137"/>
      <c r="OJ32" s="137"/>
      <c r="OK32" s="137"/>
      <c r="OL32" s="137"/>
      <c r="OM32" s="137"/>
      <c r="ON32" s="137"/>
      <c r="OO32" s="137"/>
      <c r="OP32" s="137"/>
      <c r="OQ32" s="137"/>
      <c r="OR32" s="137"/>
      <c r="OS32" s="137"/>
      <c r="OT32" s="137"/>
      <c r="OU32" s="137"/>
      <c r="OV32" s="137"/>
      <c r="OW32" s="137"/>
      <c r="OX32" s="137"/>
      <c r="OY32" s="137"/>
      <c r="OZ32" s="137"/>
      <c r="PA32" s="137"/>
      <c r="PB32" s="137"/>
      <c r="PC32" s="137"/>
      <c r="PD32" s="137"/>
      <c r="PE32" s="137"/>
      <c r="PF32" s="137"/>
      <c r="PG32" s="137"/>
      <c r="PH32" s="137"/>
      <c r="PI32" s="137"/>
      <c r="PJ32" s="137"/>
      <c r="PK32" s="137"/>
      <c r="PL32" s="137"/>
      <c r="PM32" s="137"/>
      <c r="PN32" s="137"/>
      <c r="PO32" s="137"/>
      <c r="PP32" s="137"/>
      <c r="PQ32" s="137"/>
      <c r="PR32" s="137"/>
      <c r="PS32" s="137"/>
      <c r="PT32" s="137"/>
      <c r="PU32" s="137"/>
      <c r="PV32" s="137"/>
      <c r="PW32" s="137"/>
      <c r="PX32" s="137"/>
      <c r="PY32" s="137"/>
      <c r="PZ32" s="137"/>
      <c r="QA32" s="137"/>
      <c r="QB32" s="137"/>
      <c r="QC32" s="137"/>
      <c r="QD32" s="137"/>
      <c r="QE32" s="137"/>
      <c r="QF32" s="137"/>
      <c r="QG32" s="137"/>
      <c r="QH32" s="137"/>
      <c r="QI32" s="137"/>
      <c r="QJ32" s="137"/>
      <c r="QK32" s="137"/>
      <c r="QL32" s="137"/>
      <c r="QM32" s="137"/>
      <c r="QN32" s="137"/>
      <c r="QO32" s="137"/>
      <c r="QP32" s="137"/>
      <c r="QQ32" s="137"/>
      <c r="QR32" s="137"/>
      <c r="QS32" s="137"/>
      <c r="QT32" s="137"/>
      <c r="QU32" s="137"/>
      <c r="QV32" s="137"/>
      <c r="QW32" s="137"/>
      <c r="QX32" s="137"/>
      <c r="QY32" s="137"/>
      <c r="QZ32" s="137"/>
      <c r="RA32" s="137"/>
      <c r="RB32" s="137"/>
      <c r="RC32" s="137"/>
      <c r="RD32" s="137"/>
      <c r="RE32" s="137"/>
      <c r="RF32" s="137"/>
      <c r="RG32" s="137"/>
      <c r="RH32" s="137"/>
      <c r="RI32" s="137"/>
      <c r="RJ32" s="137"/>
      <c r="RK32" s="137"/>
      <c r="RL32" s="137"/>
      <c r="RM32" s="137"/>
      <c r="RN32" s="137"/>
      <c r="RO32" s="137"/>
      <c r="RP32" s="137"/>
      <c r="RQ32" s="137"/>
      <c r="RR32" s="137"/>
      <c r="RS32" s="137"/>
      <c r="RT32" s="137"/>
      <c r="RU32" s="137"/>
      <c r="RV32" s="137"/>
      <c r="RW32" s="137"/>
      <c r="RX32" s="137"/>
      <c r="RY32" s="137"/>
      <c r="RZ32" s="137"/>
      <c r="SA32" s="137"/>
      <c r="SB32" s="137"/>
      <c r="SC32" s="137"/>
      <c r="SD32" s="137"/>
      <c r="SE32" s="137"/>
      <c r="SF32" s="137"/>
      <c r="SG32" s="137"/>
      <c r="SH32" s="137"/>
      <c r="SI32" s="137"/>
      <c r="SJ32" s="137"/>
      <c r="SK32" s="137"/>
      <c r="SL32" s="137"/>
      <c r="SM32" s="137"/>
      <c r="SN32" s="137"/>
      <c r="SO32" s="137"/>
      <c r="SP32" s="137"/>
      <c r="SQ32" s="137"/>
      <c r="SR32" s="137"/>
      <c r="SS32" s="137"/>
      <c r="ST32" s="137"/>
      <c r="SU32" s="137"/>
      <c r="SV32" s="137"/>
      <c r="SW32" s="137"/>
      <c r="SX32" s="137"/>
      <c r="SY32" s="137"/>
      <c r="SZ32" s="137"/>
      <c r="TA32" s="137"/>
      <c r="TB32" s="137"/>
      <c r="TC32" s="137"/>
      <c r="TD32" s="137"/>
      <c r="TE32" s="137"/>
      <c r="TF32" s="137"/>
      <c r="TG32" s="137"/>
      <c r="TH32" s="137"/>
      <c r="TI32" s="137"/>
      <c r="TJ32" s="137"/>
      <c r="TK32" s="137"/>
      <c r="TL32" s="137"/>
      <c r="TM32" s="137"/>
      <c r="TN32" s="137"/>
      <c r="TO32" s="137"/>
      <c r="TP32" s="137"/>
      <c r="TQ32" s="137"/>
      <c r="TR32" s="137"/>
      <c r="TS32" s="137"/>
      <c r="TT32" s="137"/>
      <c r="TU32" s="137"/>
      <c r="TV32" s="137"/>
      <c r="TW32" s="137"/>
      <c r="TX32" s="137"/>
      <c r="TY32" s="137"/>
      <c r="TZ32" s="137"/>
      <c r="UA32" s="137"/>
      <c r="UB32" s="137"/>
      <c r="UC32" s="137"/>
      <c r="UD32" s="137"/>
      <c r="UE32" s="137"/>
      <c r="UF32" s="137"/>
      <c r="UG32" s="137"/>
      <c r="UH32" s="137"/>
      <c r="UI32" s="137"/>
      <c r="UJ32" s="137"/>
      <c r="UK32" s="137"/>
      <c r="UL32" s="137"/>
      <c r="UM32" s="137"/>
      <c r="UN32" s="137"/>
      <c r="UO32" s="137"/>
      <c r="UP32" s="137"/>
      <c r="UQ32" s="137"/>
      <c r="UR32" s="137"/>
      <c r="US32" s="137"/>
      <c r="UT32" s="137"/>
      <c r="UU32" s="137"/>
      <c r="UV32" s="137"/>
      <c r="UW32" s="137"/>
      <c r="UX32" s="137"/>
      <c r="UY32" s="137"/>
      <c r="UZ32" s="137"/>
      <c r="VA32" s="137"/>
      <c r="VB32" s="137"/>
      <c r="VC32" s="137"/>
      <c r="VD32" s="137"/>
      <c r="VE32" s="137"/>
      <c r="VF32" s="137"/>
      <c r="VG32" s="137"/>
      <c r="VH32" s="137"/>
      <c r="VI32" s="137"/>
      <c r="VJ32" s="137"/>
      <c r="VK32" s="137"/>
      <c r="VL32" s="137"/>
      <c r="VM32" s="137"/>
      <c r="VN32" s="137"/>
      <c r="VO32" s="137"/>
      <c r="VP32" s="137"/>
      <c r="VQ32" s="137"/>
      <c r="VR32" s="137"/>
      <c r="VS32" s="137"/>
      <c r="VT32" s="137"/>
      <c r="VU32" s="137"/>
      <c r="VV32" s="137"/>
      <c r="VW32" s="137"/>
      <c r="VX32" s="137"/>
      <c r="VY32" s="137"/>
      <c r="VZ32" s="137"/>
      <c r="WA32" s="137"/>
      <c r="WB32" s="137"/>
      <c r="WC32" s="137"/>
      <c r="WD32" s="137"/>
      <c r="WE32" s="137"/>
      <c r="WF32" s="137"/>
      <c r="WG32" s="137"/>
      <c r="WH32" s="137"/>
      <c r="WI32" s="137"/>
      <c r="WJ32" s="137"/>
      <c r="WK32" s="137"/>
      <c r="WL32" s="137"/>
      <c r="WM32" s="137"/>
      <c r="WN32" s="137"/>
      <c r="WO32" s="137"/>
      <c r="WP32" s="137"/>
      <c r="WQ32" s="137"/>
      <c r="WR32" s="137"/>
      <c r="WS32" s="137"/>
      <c r="WT32" s="137"/>
      <c r="WU32" s="137"/>
      <c r="WV32" s="137"/>
      <c r="WW32" s="137"/>
      <c r="WX32" s="137"/>
      <c r="WY32" s="137"/>
      <c r="WZ32" s="137"/>
      <c r="XA32" s="137"/>
      <c r="XB32" s="137"/>
      <c r="XC32" s="137"/>
      <c r="XD32" s="137"/>
      <c r="XE32" s="137"/>
      <c r="XF32" s="137"/>
      <c r="XG32" s="137"/>
      <c r="XH32" s="137"/>
      <c r="XI32" s="137"/>
      <c r="XJ32" s="137"/>
      <c r="XK32" s="137"/>
      <c r="XL32" s="137"/>
      <c r="XM32" s="137"/>
      <c r="XN32" s="137"/>
      <c r="XO32" s="137"/>
      <c r="XP32" s="137"/>
      <c r="XQ32" s="137"/>
      <c r="XR32" s="137"/>
      <c r="XS32" s="137"/>
      <c r="XT32" s="137"/>
      <c r="XU32" s="137"/>
      <c r="XV32" s="137"/>
      <c r="XW32" s="137"/>
      <c r="XX32" s="137"/>
      <c r="XY32" s="137"/>
      <c r="XZ32" s="137"/>
      <c r="YA32" s="137"/>
      <c r="YB32" s="137"/>
      <c r="YC32" s="137"/>
      <c r="YD32" s="137"/>
      <c r="YE32" s="137"/>
      <c r="YF32" s="137"/>
      <c r="YG32" s="137"/>
      <c r="YH32" s="137"/>
      <c r="YI32" s="137"/>
      <c r="YJ32" s="137"/>
      <c r="YK32" s="137"/>
      <c r="YL32" s="137"/>
      <c r="YM32" s="137"/>
      <c r="YN32" s="137"/>
      <c r="YO32" s="137"/>
      <c r="YP32" s="137"/>
      <c r="YQ32" s="137"/>
      <c r="YR32" s="137"/>
      <c r="YS32" s="137"/>
      <c r="YT32" s="137"/>
      <c r="YU32" s="137"/>
      <c r="YV32" s="137"/>
      <c r="YW32" s="137"/>
      <c r="YX32" s="137"/>
      <c r="YY32" s="137"/>
      <c r="YZ32" s="137"/>
      <c r="ZA32" s="137"/>
      <c r="ZB32" s="137"/>
      <c r="ZC32" s="137"/>
      <c r="ZD32" s="137"/>
      <c r="ZE32" s="137"/>
      <c r="ZF32" s="137"/>
      <c r="ZG32" s="137"/>
      <c r="ZH32" s="137"/>
      <c r="ZI32" s="137"/>
      <c r="ZJ32" s="137"/>
      <c r="ZK32" s="137"/>
      <c r="ZL32" s="137"/>
      <c r="ZM32" s="137"/>
      <c r="ZN32" s="137"/>
      <c r="ZO32" s="137"/>
      <c r="ZP32" s="137"/>
      <c r="ZQ32" s="137"/>
      <c r="ZR32" s="137"/>
      <c r="ZS32" s="137"/>
      <c r="ZT32" s="137"/>
      <c r="ZU32" s="137"/>
      <c r="ZV32" s="137"/>
      <c r="ZW32" s="137"/>
      <c r="ZX32" s="137"/>
      <c r="ZY32" s="137"/>
      <c r="ZZ32" s="137"/>
      <c r="AAA32" s="137"/>
      <c r="AAB32" s="137"/>
      <c r="AAC32" s="137"/>
      <c r="AAD32" s="137"/>
      <c r="AAE32" s="137"/>
      <c r="AAF32" s="137"/>
      <c r="AAG32" s="137"/>
      <c r="AAH32" s="137"/>
      <c r="AAI32" s="137"/>
      <c r="AAJ32" s="137"/>
      <c r="AAK32" s="137"/>
      <c r="AAL32" s="137"/>
      <c r="AAM32" s="137"/>
      <c r="AAN32" s="137"/>
      <c r="AAO32" s="137"/>
      <c r="AAP32" s="137"/>
      <c r="AAQ32" s="137"/>
      <c r="AAR32" s="137"/>
      <c r="AAS32" s="137"/>
      <c r="AAT32" s="137"/>
      <c r="AAU32" s="137"/>
      <c r="AAV32" s="137"/>
      <c r="AAW32" s="137"/>
      <c r="AAX32" s="137"/>
      <c r="AAY32" s="137"/>
      <c r="AAZ32" s="137"/>
      <c r="ABA32" s="137"/>
      <c r="ABB32" s="137"/>
      <c r="ABC32" s="137"/>
      <c r="ABD32" s="137"/>
      <c r="ABE32" s="137"/>
      <c r="ABF32" s="137"/>
      <c r="ABG32" s="137"/>
      <c r="ABH32" s="137"/>
      <c r="ABI32" s="137"/>
      <c r="ABJ32" s="137"/>
      <c r="ABK32" s="137"/>
      <c r="ABL32" s="137"/>
      <c r="ABM32" s="137"/>
      <c r="ABN32" s="137"/>
      <c r="ABO32" s="137"/>
      <c r="ABP32" s="137"/>
      <c r="ABQ32" s="137"/>
      <c r="ABR32" s="137"/>
      <c r="ABS32" s="137"/>
      <c r="ABT32" s="137"/>
      <c r="ABU32" s="137"/>
      <c r="ABV32" s="137"/>
      <c r="ABW32" s="137"/>
      <c r="ABX32" s="137"/>
      <c r="ABY32" s="137"/>
      <c r="ABZ32" s="137"/>
      <c r="ACA32" s="137"/>
      <c r="ACB32" s="137"/>
      <c r="ACC32" s="137"/>
      <c r="ACD32" s="137"/>
      <c r="ACE32" s="137"/>
      <c r="ACF32" s="137"/>
      <c r="ACG32" s="137"/>
      <c r="ACH32" s="137"/>
      <c r="ACI32" s="137"/>
      <c r="ACJ32" s="137"/>
      <c r="ACK32" s="137"/>
      <c r="ACL32" s="137"/>
      <c r="ACM32" s="137"/>
      <c r="ACN32" s="137"/>
      <c r="ACO32" s="137"/>
      <c r="ACP32" s="137"/>
      <c r="ACQ32" s="137"/>
      <c r="ACR32" s="137"/>
      <c r="ACS32" s="137"/>
      <c r="ACT32" s="137"/>
      <c r="ACU32" s="137"/>
      <c r="ACV32" s="137"/>
      <c r="ACW32" s="137"/>
      <c r="ACX32" s="137"/>
      <c r="ACY32" s="137"/>
      <c r="ACZ32" s="137"/>
      <c r="ADA32" s="137"/>
      <c r="ADB32" s="137"/>
      <c r="ADC32" s="137"/>
      <c r="ADD32" s="137"/>
      <c r="ADE32" s="137"/>
      <c r="ADF32" s="137"/>
      <c r="ADG32" s="137"/>
      <c r="ADH32" s="137"/>
      <c r="ADI32" s="137"/>
      <c r="ADJ32" s="137"/>
      <c r="ADK32" s="137"/>
      <c r="ADL32" s="137"/>
      <c r="ADM32" s="137"/>
      <c r="ADN32" s="137"/>
      <c r="ADO32" s="137"/>
      <c r="ADP32" s="137"/>
      <c r="ADQ32" s="137"/>
      <c r="ADR32" s="137"/>
      <c r="ADS32" s="137"/>
      <c r="ADT32" s="137"/>
      <c r="ADU32" s="137"/>
      <c r="ADV32" s="137"/>
      <c r="ADW32" s="137"/>
      <c r="ADX32" s="137"/>
      <c r="ADY32" s="137"/>
      <c r="ADZ32" s="137"/>
      <c r="AEA32" s="137"/>
      <c r="AEB32" s="137"/>
      <c r="AEC32" s="137"/>
      <c r="AED32" s="137"/>
      <c r="AEE32" s="137"/>
      <c r="AEF32" s="137"/>
      <c r="AEG32" s="137"/>
      <c r="AEH32" s="137"/>
      <c r="AEI32" s="137"/>
      <c r="AEJ32" s="137"/>
      <c r="AEK32" s="137"/>
      <c r="AEL32" s="137"/>
      <c r="AEM32" s="137"/>
      <c r="AEN32" s="137"/>
      <c r="AEO32" s="137"/>
      <c r="AEP32" s="137"/>
      <c r="AEQ32" s="137"/>
      <c r="AER32" s="137"/>
      <c r="AES32" s="137"/>
      <c r="AET32" s="137"/>
      <c r="AEU32" s="137"/>
      <c r="AEV32" s="137"/>
      <c r="AEW32" s="137"/>
      <c r="AEX32" s="137"/>
      <c r="AEY32" s="137"/>
      <c r="AEZ32" s="137"/>
      <c r="AFA32" s="137"/>
      <c r="AFB32" s="137"/>
      <c r="AFC32" s="137"/>
      <c r="AFD32" s="137"/>
      <c r="AFE32" s="137"/>
      <c r="AFF32" s="137"/>
      <c r="AFG32" s="137"/>
      <c r="AFH32" s="137"/>
      <c r="AFI32" s="137"/>
      <c r="AFJ32" s="137"/>
      <c r="AFK32" s="137"/>
      <c r="AFL32" s="137"/>
      <c r="AFM32" s="137"/>
      <c r="AFN32" s="137"/>
      <c r="AFO32" s="137"/>
      <c r="AFP32" s="137"/>
      <c r="AFQ32" s="137"/>
      <c r="AFR32" s="137"/>
      <c r="AFS32" s="137"/>
      <c r="AFT32" s="137"/>
      <c r="AFU32" s="137"/>
      <c r="AFV32" s="137"/>
      <c r="AFW32" s="137"/>
      <c r="AFX32" s="137"/>
      <c r="AFY32" s="137"/>
      <c r="AFZ32" s="137"/>
      <c r="AGA32" s="137"/>
      <c r="AGB32" s="137"/>
      <c r="AGC32" s="137"/>
      <c r="AGD32" s="137"/>
      <c r="AGE32" s="137"/>
      <c r="AGF32" s="137"/>
      <c r="AGG32" s="137"/>
      <c r="AGH32" s="137"/>
      <c r="AGI32" s="137"/>
      <c r="AGJ32" s="137"/>
      <c r="AGK32" s="137"/>
      <c r="AGL32" s="137"/>
      <c r="AGM32" s="137"/>
      <c r="AGN32" s="137"/>
      <c r="AGO32" s="137"/>
      <c r="AGP32" s="137"/>
      <c r="AGQ32" s="137"/>
      <c r="AGR32" s="137"/>
      <c r="AGS32" s="137"/>
      <c r="AGT32" s="137"/>
      <c r="AGU32" s="137"/>
      <c r="AGV32" s="137"/>
      <c r="AGW32" s="137"/>
      <c r="AGX32" s="137"/>
      <c r="AGY32" s="137"/>
      <c r="AGZ32" s="137"/>
      <c r="AHA32" s="137"/>
      <c r="AHB32" s="137"/>
      <c r="AHC32" s="137"/>
      <c r="AHD32" s="137"/>
      <c r="AHE32" s="137"/>
      <c r="AHF32" s="137"/>
      <c r="AHG32" s="137"/>
      <c r="AHH32" s="137"/>
      <c r="AHI32" s="137"/>
      <c r="AHJ32" s="137"/>
      <c r="AHK32" s="137"/>
      <c r="AHL32" s="137"/>
      <c r="AHM32" s="137"/>
      <c r="AHN32" s="137"/>
      <c r="AHO32" s="137"/>
      <c r="AHP32" s="137"/>
      <c r="AHQ32" s="137"/>
      <c r="AHR32" s="137"/>
      <c r="AHS32" s="137"/>
      <c r="AHT32" s="137"/>
      <c r="AHU32" s="137"/>
      <c r="AHV32" s="137"/>
      <c r="AHW32" s="137"/>
      <c r="AHX32" s="137"/>
      <c r="AHY32" s="137"/>
      <c r="AHZ32" s="137"/>
      <c r="AIA32" s="137"/>
      <c r="AIB32" s="137"/>
      <c r="AIC32" s="137"/>
      <c r="AID32" s="137"/>
      <c r="AIE32" s="137"/>
      <c r="AIF32" s="137"/>
      <c r="AIG32" s="137"/>
      <c r="AIH32" s="137"/>
      <c r="AII32" s="137"/>
      <c r="AIJ32" s="137"/>
      <c r="AIK32" s="137"/>
      <c r="AIL32" s="137"/>
      <c r="AIM32" s="137"/>
      <c r="AIN32" s="137"/>
      <c r="AIO32" s="137"/>
      <c r="AIP32" s="137"/>
      <c r="AIQ32" s="137"/>
      <c r="AIR32" s="137"/>
      <c r="AIS32" s="137"/>
      <c r="AIT32" s="137"/>
      <c r="AIU32" s="137"/>
      <c r="AIV32" s="137"/>
      <c r="AIW32" s="137"/>
      <c r="AIX32" s="137"/>
      <c r="AIY32" s="137"/>
      <c r="AIZ32" s="137"/>
      <c r="AJA32" s="137"/>
      <c r="AJB32" s="137"/>
      <c r="AJC32" s="137"/>
      <c r="AJD32" s="137"/>
      <c r="AJE32" s="137"/>
      <c r="AJF32" s="137"/>
      <c r="AJG32" s="137"/>
      <c r="AJH32" s="137"/>
      <c r="AJI32" s="137"/>
      <c r="AJJ32" s="137"/>
      <c r="AJK32" s="137"/>
      <c r="AJL32" s="137"/>
      <c r="AJM32" s="137"/>
      <c r="AJN32" s="137"/>
      <c r="AJO32" s="137"/>
      <c r="AJP32" s="137"/>
      <c r="AJQ32" s="137"/>
      <c r="AJR32" s="137"/>
      <c r="AJS32" s="137"/>
      <c r="AJT32" s="137"/>
      <c r="AJU32" s="137"/>
      <c r="AJV32" s="137"/>
      <c r="AJW32" s="137"/>
      <c r="AJX32" s="137"/>
      <c r="AJY32" s="137"/>
      <c r="AJZ32" s="137"/>
      <c r="AKA32" s="137"/>
      <c r="AKB32" s="137"/>
      <c r="AKC32" s="137"/>
      <c r="AKD32" s="137"/>
      <c r="AKE32" s="137"/>
      <c r="AKF32" s="137"/>
      <c r="AKG32" s="137"/>
      <c r="AKH32" s="137"/>
      <c r="AKI32" s="137"/>
      <c r="AKJ32" s="137"/>
      <c r="AKK32" s="137"/>
      <c r="AKL32" s="137"/>
      <c r="AKM32" s="137"/>
      <c r="AKN32" s="137"/>
      <c r="AKO32" s="137"/>
      <c r="AKP32" s="137"/>
      <c r="AKQ32" s="137"/>
      <c r="AKR32" s="137"/>
      <c r="AKS32" s="137"/>
      <c r="AKT32" s="137"/>
      <c r="AKU32" s="137"/>
      <c r="AKV32" s="137"/>
      <c r="AKW32" s="137"/>
      <c r="AKX32" s="137"/>
      <c r="AKY32" s="137"/>
      <c r="AKZ32" s="137"/>
      <c r="ALA32" s="137"/>
      <c r="ALB32" s="137"/>
      <c r="ALC32" s="137"/>
      <c r="ALD32" s="137"/>
      <c r="ALE32" s="137"/>
      <c r="ALF32" s="137"/>
      <c r="ALG32" s="137"/>
      <c r="ALH32" s="137"/>
      <c r="ALI32" s="137"/>
      <c r="ALJ32" s="137"/>
      <c r="ALK32" s="137"/>
      <c r="ALL32" s="137"/>
      <c r="ALM32" s="137"/>
      <c r="ALN32" s="137"/>
      <c r="ALO32" s="137"/>
      <c r="ALP32" s="137"/>
      <c r="ALQ32" s="137"/>
      <c r="ALR32" s="137"/>
      <c r="ALS32" s="137"/>
      <c r="ALT32" s="137"/>
      <c r="ALU32" s="137"/>
      <c r="ALV32" s="137"/>
      <c r="ALW32" s="137"/>
      <c r="ALX32" s="137"/>
      <c r="ALY32" s="137"/>
      <c r="ALZ32" s="137"/>
      <c r="AMA32" s="137"/>
      <c r="AMB32" s="137"/>
      <c r="AMC32" s="137"/>
      <c r="AMD32" s="137"/>
      <c r="AME32" s="137"/>
      <c r="AMF32" s="137"/>
      <c r="AMG32" s="137"/>
      <c r="AMH32" s="137"/>
      <c r="AMI32" s="137"/>
      <c r="AMJ32" s="137"/>
      <c r="AMK32" s="137"/>
      <c r="AML32" s="137"/>
    </row>
    <row r="33" spans="1:1026" s="230" customFormat="1" x14ac:dyDescent="0.25">
      <c r="A33" s="142"/>
      <c r="B33" s="132"/>
      <c r="C33" s="181"/>
      <c r="D33" s="126"/>
      <c r="E33" s="723"/>
      <c r="F33" s="182"/>
      <c r="G33" s="183"/>
      <c r="H33" s="130"/>
      <c r="I33" s="131"/>
      <c r="J33" s="131"/>
      <c r="K33" s="184"/>
      <c r="L33" s="133"/>
      <c r="M33" s="129"/>
      <c r="N33" s="134"/>
      <c r="O33" s="134"/>
      <c r="P33" s="134"/>
      <c r="Q33" s="134"/>
      <c r="R33" s="134"/>
      <c r="S33" s="134"/>
      <c r="T33" s="134"/>
      <c r="U33" s="134"/>
      <c r="V33" s="134"/>
      <c r="W33" s="131"/>
      <c r="X33" s="131"/>
      <c r="Y33" s="131"/>
      <c r="Z33" s="570"/>
      <c r="AA33" s="135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  <c r="BW33" s="137"/>
      <c r="BX33" s="137"/>
      <c r="BY33" s="137"/>
      <c r="BZ33" s="137"/>
      <c r="CA33" s="137"/>
      <c r="CB33" s="137"/>
      <c r="CC33" s="137"/>
      <c r="CD33" s="137"/>
      <c r="CE33" s="137"/>
      <c r="CF33" s="137"/>
      <c r="CG33" s="137"/>
      <c r="CH33" s="137"/>
      <c r="CI33" s="137"/>
      <c r="CJ33" s="137"/>
      <c r="CK33" s="137"/>
      <c r="CL33" s="137"/>
      <c r="CM33" s="137"/>
      <c r="CN33" s="137"/>
      <c r="CO33" s="137"/>
      <c r="CP33" s="137"/>
      <c r="CQ33" s="137"/>
      <c r="CR33" s="137"/>
      <c r="CS33" s="137"/>
      <c r="CT33" s="137"/>
      <c r="CU33" s="137"/>
      <c r="CV33" s="137"/>
      <c r="CW33" s="137"/>
      <c r="CX33" s="137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  <c r="HJ33" s="137"/>
      <c r="HK33" s="137"/>
      <c r="HL33" s="137"/>
      <c r="HM33" s="137"/>
      <c r="HN33" s="137"/>
      <c r="HO33" s="137"/>
      <c r="HP33" s="137"/>
      <c r="HQ33" s="137"/>
      <c r="HR33" s="137"/>
      <c r="HS33" s="137"/>
      <c r="HT33" s="137"/>
      <c r="HU33" s="137"/>
      <c r="HV33" s="137"/>
      <c r="HW33" s="137"/>
      <c r="HX33" s="137"/>
      <c r="HY33" s="137"/>
      <c r="HZ33" s="137"/>
      <c r="IA33" s="137"/>
      <c r="IB33" s="137"/>
      <c r="IC33" s="137"/>
      <c r="ID33" s="137"/>
      <c r="IE33" s="137"/>
      <c r="IF33" s="137"/>
      <c r="IG33" s="137"/>
      <c r="IH33" s="137"/>
      <c r="II33" s="137"/>
      <c r="IJ33" s="137"/>
      <c r="IK33" s="137"/>
      <c r="IL33" s="137"/>
      <c r="IM33" s="137"/>
      <c r="IN33" s="137"/>
      <c r="IO33" s="137"/>
      <c r="IP33" s="137"/>
      <c r="IQ33" s="137"/>
      <c r="IR33" s="137"/>
      <c r="IS33" s="137"/>
      <c r="IT33" s="137"/>
      <c r="IU33" s="137"/>
      <c r="IV33" s="137"/>
      <c r="IW33" s="137"/>
      <c r="IX33" s="137"/>
      <c r="IY33" s="137"/>
      <c r="IZ33" s="137"/>
      <c r="JA33" s="137"/>
      <c r="JB33" s="137"/>
      <c r="JC33" s="137"/>
      <c r="JD33" s="137"/>
      <c r="JE33" s="137"/>
      <c r="JF33" s="137"/>
      <c r="JG33" s="137"/>
      <c r="JH33" s="137"/>
      <c r="JI33" s="137"/>
      <c r="JJ33" s="137"/>
      <c r="JK33" s="137"/>
      <c r="JL33" s="137"/>
      <c r="JM33" s="137"/>
      <c r="JN33" s="137"/>
      <c r="JO33" s="137"/>
      <c r="JP33" s="137"/>
      <c r="JQ33" s="137"/>
      <c r="JR33" s="137"/>
      <c r="JS33" s="137"/>
      <c r="JT33" s="137"/>
      <c r="JU33" s="137"/>
      <c r="JV33" s="137"/>
      <c r="JW33" s="137"/>
      <c r="JX33" s="137"/>
      <c r="JY33" s="137"/>
      <c r="JZ33" s="137"/>
      <c r="KA33" s="137"/>
      <c r="KB33" s="137"/>
      <c r="KC33" s="137"/>
      <c r="KD33" s="137"/>
      <c r="KE33" s="137"/>
      <c r="KF33" s="137"/>
      <c r="KG33" s="137"/>
      <c r="KH33" s="137"/>
      <c r="KI33" s="137"/>
      <c r="KJ33" s="137"/>
      <c r="KK33" s="137"/>
      <c r="KL33" s="137"/>
      <c r="KM33" s="137"/>
      <c r="KN33" s="137"/>
      <c r="KO33" s="137"/>
      <c r="KP33" s="137"/>
      <c r="KQ33" s="137"/>
      <c r="KR33" s="137"/>
      <c r="KS33" s="137"/>
      <c r="KT33" s="137"/>
      <c r="KU33" s="137"/>
      <c r="KV33" s="137"/>
      <c r="KW33" s="137"/>
      <c r="KX33" s="137"/>
      <c r="KY33" s="137"/>
      <c r="KZ33" s="137"/>
      <c r="LA33" s="137"/>
      <c r="LB33" s="137"/>
      <c r="LC33" s="137"/>
      <c r="LD33" s="137"/>
      <c r="LE33" s="137"/>
      <c r="LF33" s="137"/>
      <c r="LG33" s="137"/>
      <c r="LH33" s="137"/>
      <c r="LI33" s="137"/>
      <c r="LJ33" s="137"/>
      <c r="LK33" s="137"/>
      <c r="LL33" s="137"/>
      <c r="LM33" s="137"/>
      <c r="LN33" s="137"/>
      <c r="LO33" s="137"/>
      <c r="LP33" s="137"/>
      <c r="LQ33" s="137"/>
      <c r="LR33" s="137"/>
      <c r="LS33" s="137"/>
      <c r="LT33" s="137"/>
      <c r="LU33" s="137"/>
      <c r="LV33" s="137"/>
      <c r="LW33" s="137"/>
      <c r="LX33" s="137"/>
      <c r="LY33" s="137"/>
      <c r="LZ33" s="137"/>
      <c r="MA33" s="137"/>
      <c r="MB33" s="137"/>
      <c r="MC33" s="137"/>
      <c r="MD33" s="137"/>
      <c r="ME33" s="137"/>
      <c r="MF33" s="137"/>
      <c r="MG33" s="137"/>
      <c r="MH33" s="137"/>
      <c r="MI33" s="137"/>
      <c r="MJ33" s="137"/>
      <c r="MK33" s="137"/>
      <c r="ML33" s="137"/>
      <c r="MM33" s="137"/>
      <c r="MN33" s="137"/>
      <c r="MO33" s="137"/>
      <c r="MP33" s="137"/>
      <c r="MQ33" s="137"/>
      <c r="MR33" s="137"/>
      <c r="MS33" s="137"/>
      <c r="MT33" s="137"/>
      <c r="MU33" s="137"/>
      <c r="MV33" s="137"/>
      <c r="MW33" s="137"/>
      <c r="MX33" s="137"/>
      <c r="MY33" s="137"/>
      <c r="MZ33" s="137"/>
      <c r="NA33" s="137"/>
      <c r="NB33" s="137"/>
      <c r="NC33" s="137"/>
      <c r="ND33" s="137"/>
      <c r="NE33" s="137"/>
      <c r="NF33" s="137"/>
      <c r="NG33" s="137"/>
      <c r="NH33" s="137"/>
      <c r="NI33" s="137"/>
      <c r="NJ33" s="137"/>
      <c r="NK33" s="137"/>
      <c r="NL33" s="137"/>
      <c r="NM33" s="137"/>
      <c r="NN33" s="137"/>
      <c r="NO33" s="137"/>
      <c r="NP33" s="137"/>
      <c r="NQ33" s="137"/>
      <c r="NR33" s="137"/>
      <c r="NS33" s="137"/>
      <c r="NT33" s="137"/>
      <c r="NU33" s="137"/>
      <c r="NV33" s="137"/>
      <c r="NW33" s="137"/>
      <c r="NX33" s="137"/>
      <c r="NY33" s="137"/>
      <c r="NZ33" s="137"/>
      <c r="OA33" s="137"/>
      <c r="OB33" s="137"/>
      <c r="OC33" s="137"/>
      <c r="OD33" s="137"/>
      <c r="OE33" s="137"/>
      <c r="OF33" s="137"/>
      <c r="OG33" s="137"/>
      <c r="OH33" s="137"/>
      <c r="OI33" s="137"/>
      <c r="OJ33" s="137"/>
      <c r="OK33" s="137"/>
      <c r="OL33" s="137"/>
      <c r="OM33" s="137"/>
      <c r="ON33" s="137"/>
      <c r="OO33" s="137"/>
      <c r="OP33" s="137"/>
      <c r="OQ33" s="137"/>
      <c r="OR33" s="137"/>
      <c r="OS33" s="137"/>
      <c r="OT33" s="137"/>
      <c r="OU33" s="137"/>
      <c r="OV33" s="137"/>
      <c r="OW33" s="137"/>
      <c r="OX33" s="137"/>
      <c r="OY33" s="137"/>
      <c r="OZ33" s="137"/>
      <c r="PA33" s="137"/>
      <c r="PB33" s="137"/>
      <c r="PC33" s="137"/>
      <c r="PD33" s="137"/>
      <c r="PE33" s="137"/>
      <c r="PF33" s="137"/>
      <c r="PG33" s="137"/>
      <c r="PH33" s="137"/>
      <c r="PI33" s="137"/>
      <c r="PJ33" s="137"/>
      <c r="PK33" s="137"/>
      <c r="PL33" s="137"/>
      <c r="PM33" s="137"/>
      <c r="PN33" s="137"/>
      <c r="PO33" s="137"/>
      <c r="PP33" s="137"/>
      <c r="PQ33" s="137"/>
      <c r="PR33" s="137"/>
      <c r="PS33" s="137"/>
      <c r="PT33" s="137"/>
      <c r="PU33" s="137"/>
      <c r="PV33" s="137"/>
      <c r="PW33" s="137"/>
      <c r="PX33" s="137"/>
      <c r="PY33" s="137"/>
      <c r="PZ33" s="137"/>
      <c r="QA33" s="137"/>
      <c r="QB33" s="137"/>
      <c r="QC33" s="137"/>
      <c r="QD33" s="137"/>
      <c r="QE33" s="137"/>
      <c r="QF33" s="137"/>
      <c r="QG33" s="137"/>
      <c r="QH33" s="137"/>
      <c r="QI33" s="137"/>
      <c r="QJ33" s="137"/>
      <c r="QK33" s="137"/>
      <c r="QL33" s="137"/>
      <c r="QM33" s="137"/>
      <c r="QN33" s="137"/>
      <c r="QO33" s="137"/>
      <c r="QP33" s="137"/>
      <c r="QQ33" s="137"/>
      <c r="QR33" s="137"/>
      <c r="QS33" s="137"/>
      <c r="QT33" s="137"/>
      <c r="QU33" s="137"/>
      <c r="QV33" s="137"/>
      <c r="QW33" s="137"/>
      <c r="QX33" s="137"/>
      <c r="QY33" s="137"/>
      <c r="QZ33" s="137"/>
      <c r="RA33" s="137"/>
      <c r="RB33" s="137"/>
      <c r="RC33" s="137"/>
      <c r="RD33" s="137"/>
      <c r="RE33" s="137"/>
      <c r="RF33" s="137"/>
      <c r="RG33" s="137"/>
      <c r="RH33" s="137"/>
      <c r="RI33" s="137"/>
      <c r="RJ33" s="137"/>
      <c r="RK33" s="137"/>
      <c r="RL33" s="137"/>
      <c r="RM33" s="137"/>
      <c r="RN33" s="137"/>
      <c r="RO33" s="137"/>
      <c r="RP33" s="137"/>
      <c r="RQ33" s="137"/>
      <c r="RR33" s="137"/>
      <c r="RS33" s="137"/>
      <c r="RT33" s="137"/>
      <c r="RU33" s="137"/>
      <c r="RV33" s="137"/>
      <c r="RW33" s="137"/>
      <c r="RX33" s="137"/>
      <c r="RY33" s="137"/>
      <c r="RZ33" s="137"/>
      <c r="SA33" s="137"/>
      <c r="SB33" s="137"/>
      <c r="SC33" s="137"/>
      <c r="SD33" s="137"/>
      <c r="SE33" s="137"/>
      <c r="SF33" s="137"/>
      <c r="SG33" s="137"/>
      <c r="SH33" s="137"/>
      <c r="SI33" s="137"/>
      <c r="SJ33" s="137"/>
      <c r="SK33" s="137"/>
      <c r="SL33" s="137"/>
      <c r="SM33" s="137"/>
      <c r="SN33" s="137"/>
      <c r="SO33" s="137"/>
      <c r="SP33" s="137"/>
      <c r="SQ33" s="137"/>
      <c r="SR33" s="137"/>
      <c r="SS33" s="137"/>
      <c r="ST33" s="137"/>
      <c r="SU33" s="137"/>
      <c r="SV33" s="137"/>
      <c r="SW33" s="137"/>
      <c r="SX33" s="137"/>
      <c r="SY33" s="137"/>
      <c r="SZ33" s="137"/>
      <c r="TA33" s="137"/>
      <c r="TB33" s="137"/>
      <c r="TC33" s="137"/>
      <c r="TD33" s="137"/>
      <c r="TE33" s="137"/>
      <c r="TF33" s="137"/>
      <c r="TG33" s="137"/>
      <c r="TH33" s="137"/>
      <c r="TI33" s="137"/>
      <c r="TJ33" s="137"/>
      <c r="TK33" s="137"/>
      <c r="TL33" s="137"/>
      <c r="TM33" s="137"/>
      <c r="TN33" s="137"/>
      <c r="TO33" s="137"/>
      <c r="TP33" s="137"/>
      <c r="TQ33" s="137"/>
      <c r="TR33" s="137"/>
      <c r="TS33" s="137"/>
      <c r="TT33" s="137"/>
      <c r="TU33" s="137"/>
      <c r="TV33" s="137"/>
      <c r="TW33" s="137"/>
      <c r="TX33" s="137"/>
      <c r="TY33" s="137"/>
      <c r="TZ33" s="137"/>
      <c r="UA33" s="137"/>
      <c r="UB33" s="137"/>
      <c r="UC33" s="137"/>
      <c r="UD33" s="137"/>
      <c r="UE33" s="137"/>
      <c r="UF33" s="137"/>
      <c r="UG33" s="137"/>
      <c r="UH33" s="137"/>
      <c r="UI33" s="137"/>
      <c r="UJ33" s="137"/>
      <c r="UK33" s="137"/>
      <c r="UL33" s="137"/>
      <c r="UM33" s="137"/>
      <c r="UN33" s="137"/>
      <c r="UO33" s="137"/>
      <c r="UP33" s="137"/>
      <c r="UQ33" s="137"/>
      <c r="UR33" s="137"/>
      <c r="US33" s="137"/>
      <c r="UT33" s="137"/>
      <c r="UU33" s="137"/>
      <c r="UV33" s="137"/>
      <c r="UW33" s="137"/>
      <c r="UX33" s="137"/>
      <c r="UY33" s="137"/>
      <c r="UZ33" s="137"/>
      <c r="VA33" s="137"/>
      <c r="VB33" s="137"/>
      <c r="VC33" s="137"/>
      <c r="VD33" s="137"/>
      <c r="VE33" s="137"/>
      <c r="VF33" s="137"/>
      <c r="VG33" s="137"/>
      <c r="VH33" s="137"/>
      <c r="VI33" s="137"/>
      <c r="VJ33" s="137"/>
      <c r="VK33" s="137"/>
      <c r="VL33" s="137"/>
      <c r="VM33" s="137"/>
      <c r="VN33" s="137"/>
      <c r="VO33" s="137"/>
      <c r="VP33" s="137"/>
      <c r="VQ33" s="137"/>
      <c r="VR33" s="137"/>
      <c r="VS33" s="137"/>
      <c r="VT33" s="137"/>
      <c r="VU33" s="137"/>
      <c r="VV33" s="137"/>
      <c r="VW33" s="137"/>
      <c r="VX33" s="137"/>
      <c r="VY33" s="137"/>
      <c r="VZ33" s="137"/>
      <c r="WA33" s="137"/>
      <c r="WB33" s="137"/>
      <c r="WC33" s="137"/>
      <c r="WD33" s="137"/>
      <c r="WE33" s="137"/>
      <c r="WF33" s="137"/>
      <c r="WG33" s="137"/>
      <c r="WH33" s="137"/>
      <c r="WI33" s="137"/>
      <c r="WJ33" s="137"/>
      <c r="WK33" s="137"/>
      <c r="WL33" s="137"/>
      <c r="WM33" s="137"/>
      <c r="WN33" s="137"/>
      <c r="WO33" s="137"/>
      <c r="WP33" s="137"/>
      <c r="WQ33" s="137"/>
      <c r="WR33" s="137"/>
      <c r="WS33" s="137"/>
      <c r="WT33" s="137"/>
      <c r="WU33" s="137"/>
      <c r="WV33" s="137"/>
      <c r="WW33" s="137"/>
      <c r="WX33" s="137"/>
      <c r="WY33" s="137"/>
      <c r="WZ33" s="137"/>
      <c r="XA33" s="137"/>
      <c r="XB33" s="137"/>
      <c r="XC33" s="137"/>
      <c r="XD33" s="137"/>
      <c r="XE33" s="137"/>
      <c r="XF33" s="137"/>
      <c r="XG33" s="137"/>
      <c r="XH33" s="137"/>
      <c r="XI33" s="137"/>
      <c r="XJ33" s="137"/>
      <c r="XK33" s="137"/>
      <c r="XL33" s="137"/>
      <c r="XM33" s="137"/>
      <c r="XN33" s="137"/>
      <c r="XO33" s="137"/>
      <c r="XP33" s="137"/>
      <c r="XQ33" s="137"/>
      <c r="XR33" s="137"/>
      <c r="XS33" s="137"/>
      <c r="XT33" s="137"/>
      <c r="XU33" s="137"/>
      <c r="XV33" s="137"/>
      <c r="XW33" s="137"/>
      <c r="XX33" s="137"/>
      <c r="XY33" s="137"/>
      <c r="XZ33" s="137"/>
      <c r="YA33" s="137"/>
      <c r="YB33" s="137"/>
      <c r="YC33" s="137"/>
      <c r="YD33" s="137"/>
      <c r="YE33" s="137"/>
      <c r="YF33" s="137"/>
      <c r="YG33" s="137"/>
      <c r="YH33" s="137"/>
      <c r="YI33" s="137"/>
      <c r="YJ33" s="137"/>
      <c r="YK33" s="137"/>
      <c r="YL33" s="137"/>
      <c r="YM33" s="137"/>
      <c r="YN33" s="137"/>
      <c r="YO33" s="137"/>
      <c r="YP33" s="137"/>
      <c r="YQ33" s="137"/>
      <c r="YR33" s="137"/>
      <c r="YS33" s="137"/>
      <c r="YT33" s="137"/>
      <c r="YU33" s="137"/>
      <c r="YV33" s="137"/>
      <c r="YW33" s="137"/>
      <c r="YX33" s="137"/>
      <c r="YY33" s="137"/>
      <c r="YZ33" s="137"/>
      <c r="ZA33" s="137"/>
      <c r="ZB33" s="137"/>
      <c r="ZC33" s="137"/>
      <c r="ZD33" s="137"/>
      <c r="ZE33" s="137"/>
      <c r="ZF33" s="137"/>
      <c r="ZG33" s="137"/>
      <c r="ZH33" s="137"/>
      <c r="ZI33" s="137"/>
      <c r="ZJ33" s="137"/>
      <c r="ZK33" s="137"/>
      <c r="ZL33" s="137"/>
      <c r="ZM33" s="137"/>
      <c r="ZN33" s="137"/>
      <c r="ZO33" s="137"/>
      <c r="ZP33" s="137"/>
      <c r="ZQ33" s="137"/>
      <c r="ZR33" s="137"/>
      <c r="ZS33" s="137"/>
      <c r="ZT33" s="137"/>
      <c r="ZU33" s="137"/>
      <c r="ZV33" s="137"/>
      <c r="ZW33" s="137"/>
      <c r="ZX33" s="137"/>
      <c r="ZY33" s="137"/>
      <c r="ZZ33" s="137"/>
      <c r="AAA33" s="137"/>
      <c r="AAB33" s="137"/>
      <c r="AAC33" s="137"/>
      <c r="AAD33" s="137"/>
      <c r="AAE33" s="137"/>
      <c r="AAF33" s="137"/>
      <c r="AAG33" s="137"/>
      <c r="AAH33" s="137"/>
      <c r="AAI33" s="137"/>
      <c r="AAJ33" s="137"/>
      <c r="AAK33" s="137"/>
      <c r="AAL33" s="137"/>
      <c r="AAM33" s="137"/>
      <c r="AAN33" s="137"/>
      <c r="AAO33" s="137"/>
      <c r="AAP33" s="137"/>
      <c r="AAQ33" s="137"/>
      <c r="AAR33" s="137"/>
      <c r="AAS33" s="137"/>
      <c r="AAT33" s="137"/>
      <c r="AAU33" s="137"/>
      <c r="AAV33" s="137"/>
      <c r="AAW33" s="137"/>
      <c r="AAX33" s="137"/>
      <c r="AAY33" s="137"/>
      <c r="AAZ33" s="137"/>
      <c r="ABA33" s="137"/>
      <c r="ABB33" s="137"/>
      <c r="ABC33" s="137"/>
      <c r="ABD33" s="137"/>
      <c r="ABE33" s="137"/>
      <c r="ABF33" s="137"/>
      <c r="ABG33" s="137"/>
      <c r="ABH33" s="137"/>
      <c r="ABI33" s="137"/>
      <c r="ABJ33" s="137"/>
      <c r="ABK33" s="137"/>
      <c r="ABL33" s="137"/>
      <c r="ABM33" s="137"/>
      <c r="ABN33" s="137"/>
      <c r="ABO33" s="137"/>
      <c r="ABP33" s="137"/>
      <c r="ABQ33" s="137"/>
      <c r="ABR33" s="137"/>
      <c r="ABS33" s="137"/>
      <c r="ABT33" s="137"/>
      <c r="ABU33" s="137"/>
      <c r="ABV33" s="137"/>
      <c r="ABW33" s="137"/>
      <c r="ABX33" s="137"/>
      <c r="ABY33" s="137"/>
      <c r="ABZ33" s="137"/>
      <c r="ACA33" s="137"/>
      <c r="ACB33" s="137"/>
      <c r="ACC33" s="137"/>
      <c r="ACD33" s="137"/>
      <c r="ACE33" s="137"/>
      <c r="ACF33" s="137"/>
      <c r="ACG33" s="137"/>
      <c r="ACH33" s="137"/>
      <c r="ACI33" s="137"/>
      <c r="ACJ33" s="137"/>
      <c r="ACK33" s="137"/>
      <c r="ACL33" s="137"/>
      <c r="ACM33" s="137"/>
      <c r="ACN33" s="137"/>
      <c r="ACO33" s="137"/>
      <c r="ACP33" s="137"/>
      <c r="ACQ33" s="137"/>
      <c r="ACR33" s="137"/>
      <c r="ACS33" s="137"/>
      <c r="ACT33" s="137"/>
      <c r="ACU33" s="137"/>
      <c r="ACV33" s="137"/>
      <c r="ACW33" s="137"/>
      <c r="ACX33" s="137"/>
      <c r="ACY33" s="137"/>
      <c r="ACZ33" s="137"/>
      <c r="ADA33" s="137"/>
      <c r="ADB33" s="137"/>
      <c r="ADC33" s="137"/>
      <c r="ADD33" s="137"/>
      <c r="ADE33" s="137"/>
      <c r="ADF33" s="137"/>
      <c r="ADG33" s="137"/>
      <c r="ADH33" s="137"/>
      <c r="ADI33" s="137"/>
      <c r="ADJ33" s="137"/>
      <c r="ADK33" s="137"/>
      <c r="ADL33" s="137"/>
      <c r="ADM33" s="137"/>
      <c r="ADN33" s="137"/>
      <c r="ADO33" s="137"/>
      <c r="ADP33" s="137"/>
      <c r="ADQ33" s="137"/>
      <c r="ADR33" s="137"/>
      <c r="ADS33" s="137"/>
      <c r="ADT33" s="137"/>
      <c r="ADU33" s="137"/>
      <c r="ADV33" s="137"/>
      <c r="ADW33" s="137"/>
      <c r="ADX33" s="137"/>
      <c r="ADY33" s="137"/>
      <c r="ADZ33" s="137"/>
      <c r="AEA33" s="137"/>
      <c r="AEB33" s="137"/>
      <c r="AEC33" s="137"/>
      <c r="AED33" s="137"/>
      <c r="AEE33" s="137"/>
      <c r="AEF33" s="137"/>
      <c r="AEG33" s="137"/>
      <c r="AEH33" s="137"/>
      <c r="AEI33" s="137"/>
      <c r="AEJ33" s="137"/>
      <c r="AEK33" s="137"/>
      <c r="AEL33" s="137"/>
      <c r="AEM33" s="137"/>
      <c r="AEN33" s="137"/>
      <c r="AEO33" s="137"/>
      <c r="AEP33" s="137"/>
      <c r="AEQ33" s="137"/>
      <c r="AER33" s="137"/>
      <c r="AES33" s="137"/>
      <c r="AET33" s="137"/>
      <c r="AEU33" s="137"/>
      <c r="AEV33" s="137"/>
      <c r="AEW33" s="137"/>
      <c r="AEX33" s="137"/>
      <c r="AEY33" s="137"/>
      <c r="AEZ33" s="137"/>
      <c r="AFA33" s="137"/>
      <c r="AFB33" s="137"/>
      <c r="AFC33" s="137"/>
      <c r="AFD33" s="137"/>
      <c r="AFE33" s="137"/>
      <c r="AFF33" s="137"/>
      <c r="AFG33" s="137"/>
      <c r="AFH33" s="137"/>
      <c r="AFI33" s="137"/>
      <c r="AFJ33" s="137"/>
      <c r="AFK33" s="137"/>
      <c r="AFL33" s="137"/>
      <c r="AFM33" s="137"/>
      <c r="AFN33" s="137"/>
      <c r="AFO33" s="137"/>
      <c r="AFP33" s="137"/>
      <c r="AFQ33" s="137"/>
      <c r="AFR33" s="137"/>
      <c r="AFS33" s="137"/>
      <c r="AFT33" s="137"/>
      <c r="AFU33" s="137"/>
      <c r="AFV33" s="137"/>
      <c r="AFW33" s="137"/>
      <c r="AFX33" s="137"/>
      <c r="AFY33" s="137"/>
      <c r="AFZ33" s="137"/>
      <c r="AGA33" s="137"/>
      <c r="AGB33" s="137"/>
      <c r="AGC33" s="137"/>
      <c r="AGD33" s="137"/>
      <c r="AGE33" s="137"/>
      <c r="AGF33" s="137"/>
      <c r="AGG33" s="137"/>
      <c r="AGH33" s="137"/>
      <c r="AGI33" s="137"/>
      <c r="AGJ33" s="137"/>
      <c r="AGK33" s="137"/>
      <c r="AGL33" s="137"/>
      <c r="AGM33" s="137"/>
      <c r="AGN33" s="137"/>
      <c r="AGO33" s="137"/>
      <c r="AGP33" s="137"/>
      <c r="AGQ33" s="137"/>
      <c r="AGR33" s="137"/>
      <c r="AGS33" s="137"/>
      <c r="AGT33" s="137"/>
      <c r="AGU33" s="137"/>
      <c r="AGV33" s="137"/>
      <c r="AGW33" s="137"/>
      <c r="AGX33" s="137"/>
      <c r="AGY33" s="137"/>
      <c r="AGZ33" s="137"/>
      <c r="AHA33" s="137"/>
      <c r="AHB33" s="137"/>
      <c r="AHC33" s="137"/>
      <c r="AHD33" s="137"/>
      <c r="AHE33" s="137"/>
      <c r="AHF33" s="137"/>
      <c r="AHG33" s="137"/>
      <c r="AHH33" s="137"/>
      <c r="AHI33" s="137"/>
      <c r="AHJ33" s="137"/>
      <c r="AHK33" s="137"/>
      <c r="AHL33" s="137"/>
      <c r="AHM33" s="137"/>
      <c r="AHN33" s="137"/>
      <c r="AHO33" s="137"/>
      <c r="AHP33" s="137"/>
      <c r="AHQ33" s="137"/>
      <c r="AHR33" s="137"/>
      <c r="AHS33" s="137"/>
      <c r="AHT33" s="137"/>
      <c r="AHU33" s="137"/>
      <c r="AHV33" s="137"/>
      <c r="AHW33" s="137"/>
      <c r="AHX33" s="137"/>
      <c r="AHY33" s="137"/>
      <c r="AHZ33" s="137"/>
      <c r="AIA33" s="137"/>
      <c r="AIB33" s="137"/>
      <c r="AIC33" s="137"/>
      <c r="AID33" s="137"/>
      <c r="AIE33" s="137"/>
      <c r="AIF33" s="137"/>
      <c r="AIG33" s="137"/>
      <c r="AIH33" s="137"/>
      <c r="AII33" s="137"/>
      <c r="AIJ33" s="137"/>
      <c r="AIK33" s="137"/>
      <c r="AIL33" s="137"/>
      <c r="AIM33" s="137"/>
      <c r="AIN33" s="137"/>
      <c r="AIO33" s="137"/>
      <c r="AIP33" s="137"/>
      <c r="AIQ33" s="137"/>
      <c r="AIR33" s="137"/>
      <c r="AIS33" s="137"/>
      <c r="AIT33" s="137"/>
      <c r="AIU33" s="137"/>
      <c r="AIV33" s="137"/>
      <c r="AIW33" s="137"/>
      <c r="AIX33" s="137"/>
      <c r="AIY33" s="137"/>
      <c r="AIZ33" s="137"/>
      <c r="AJA33" s="137"/>
      <c r="AJB33" s="137"/>
      <c r="AJC33" s="137"/>
      <c r="AJD33" s="137"/>
      <c r="AJE33" s="137"/>
      <c r="AJF33" s="137"/>
      <c r="AJG33" s="137"/>
      <c r="AJH33" s="137"/>
      <c r="AJI33" s="137"/>
      <c r="AJJ33" s="137"/>
      <c r="AJK33" s="137"/>
      <c r="AJL33" s="137"/>
      <c r="AJM33" s="137"/>
      <c r="AJN33" s="137"/>
      <c r="AJO33" s="137"/>
      <c r="AJP33" s="137"/>
      <c r="AJQ33" s="137"/>
      <c r="AJR33" s="137"/>
      <c r="AJS33" s="137"/>
      <c r="AJT33" s="137"/>
      <c r="AJU33" s="137"/>
      <c r="AJV33" s="137"/>
      <c r="AJW33" s="137"/>
      <c r="AJX33" s="137"/>
      <c r="AJY33" s="137"/>
      <c r="AJZ33" s="137"/>
      <c r="AKA33" s="137"/>
      <c r="AKB33" s="137"/>
      <c r="AKC33" s="137"/>
      <c r="AKD33" s="137"/>
      <c r="AKE33" s="137"/>
      <c r="AKF33" s="137"/>
      <c r="AKG33" s="137"/>
      <c r="AKH33" s="137"/>
      <c r="AKI33" s="137"/>
      <c r="AKJ33" s="137"/>
      <c r="AKK33" s="137"/>
      <c r="AKL33" s="137"/>
      <c r="AKM33" s="137"/>
      <c r="AKN33" s="137"/>
      <c r="AKO33" s="137"/>
      <c r="AKP33" s="137"/>
      <c r="AKQ33" s="137"/>
      <c r="AKR33" s="137"/>
      <c r="AKS33" s="137"/>
      <c r="AKT33" s="137"/>
      <c r="AKU33" s="137"/>
      <c r="AKV33" s="137"/>
      <c r="AKW33" s="137"/>
      <c r="AKX33" s="137"/>
      <c r="AKY33" s="137"/>
      <c r="AKZ33" s="137"/>
      <c r="ALA33" s="137"/>
      <c r="ALB33" s="137"/>
      <c r="ALC33" s="137"/>
      <c r="ALD33" s="137"/>
      <c r="ALE33" s="137"/>
      <c r="ALF33" s="137"/>
      <c r="ALG33" s="137"/>
      <c r="ALH33" s="137"/>
      <c r="ALI33" s="137"/>
      <c r="ALJ33" s="137"/>
      <c r="ALK33" s="137"/>
      <c r="ALL33" s="137"/>
      <c r="ALM33" s="137"/>
      <c r="ALN33" s="137"/>
      <c r="ALO33" s="137"/>
      <c r="ALP33" s="137"/>
      <c r="ALQ33" s="137"/>
      <c r="ALR33" s="137"/>
      <c r="ALS33" s="137"/>
      <c r="ALT33" s="137"/>
      <c r="ALU33" s="137"/>
      <c r="ALV33" s="137"/>
      <c r="ALW33" s="137"/>
      <c r="ALX33" s="137"/>
      <c r="ALY33" s="137"/>
      <c r="ALZ33" s="137"/>
      <c r="AMA33" s="137"/>
      <c r="AMB33" s="137"/>
      <c r="AMC33" s="137"/>
      <c r="AMD33" s="137"/>
      <c r="AME33" s="137"/>
      <c r="AMF33" s="137"/>
      <c r="AMG33" s="137"/>
      <c r="AMH33" s="137"/>
      <c r="AMI33" s="137"/>
      <c r="AMJ33" s="137"/>
      <c r="AMK33" s="137"/>
      <c r="AML33" s="137"/>
    </row>
    <row r="34" spans="1:1026" s="230" customFormat="1" x14ac:dyDescent="0.25">
      <c r="A34" s="142">
        <v>44286</v>
      </c>
      <c r="B34" s="132" t="s">
        <v>220</v>
      </c>
      <c r="C34" s="181" t="s">
        <v>384</v>
      </c>
      <c r="D34" s="126"/>
      <c r="E34" s="723">
        <v>18</v>
      </c>
      <c r="F34" s="182">
        <v>44286</v>
      </c>
      <c r="G34" s="183"/>
      <c r="H34" s="130"/>
      <c r="I34" s="131"/>
      <c r="J34" s="131"/>
      <c r="K34" s="184"/>
      <c r="L34" s="133">
        <v>18</v>
      </c>
      <c r="M34" s="129"/>
      <c r="N34" s="134"/>
      <c r="O34" s="134"/>
      <c r="P34" s="134">
        <v>18</v>
      </c>
      <c r="Q34" s="134"/>
      <c r="R34" s="134"/>
      <c r="S34" s="134"/>
      <c r="T34" s="134"/>
      <c r="U34" s="134"/>
      <c r="V34" s="134"/>
      <c r="W34" s="131"/>
      <c r="X34" s="131"/>
      <c r="Y34" s="131"/>
      <c r="Z34" s="570"/>
      <c r="AA34" s="135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7"/>
      <c r="BW34" s="137"/>
      <c r="BX34" s="137"/>
      <c r="BY34" s="137"/>
      <c r="BZ34" s="137"/>
      <c r="CA34" s="137"/>
      <c r="CB34" s="137"/>
      <c r="CC34" s="137"/>
      <c r="CD34" s="137"/>
      <c r="CE34" s="137"/>
      <c r="CF34" s="137"/>
      <c r="CG34" s="137"/>
      <c r="CH34" s="137"/>
      <c r="CI34" s="137"/>
      <c r="CJ34" s="137"/>
      <c r="CK34" s="137"/>
      <c r="CL34" s="137"/>
      <c r="CM34" s="137"/>
      <c r="CN34" s="137"/>
      <c r="CO34" s="137"/>
      <c r="CP34" s="137"/>
      <c r="CQ34" s="137"/>
      <c r="CR34" s="137"/>
      <c r="CS34" s="137"/>
      <c r="CT34" s="137"/>
      <c r="CU34" s="137"/>
      <c r="CV34" s="137"/>
      <c r="CW34" s="137"/>
      <c r="CX34" s="137"/>
      <c r="CY34" s="137"/>
      <c r="CZ34" s="137"/>
      <c r="DA34" s="137"/>
      <c r="DB34" s="137"/>
      <c r="DC34" s="137"/>
      <c r="DD34" s="137"/>
      <c r="DE34" s="137"/>
      <c r="DF34" s="137"/>
      <c r="DG34" s="137"/>
      <c r="DH34" s="137"/>
      <c r="DI34" s="137"/>
      <c r="DJ34" s="137"/>
      <c r="DK34" s="137"/>
      <c r="DL34" s="137"/>
      <c r="DM34" s="137"/>
      <c r="DN34" s="137"/>
      <c r="DO34" s="137"/>
      <c r="DP34" s="137"/>
      <c r="DQ34" s="137"/>
      <c r="DR34" s="137"/>
      <c r="DS34" s="137"/>
      <c r="DT34" s="137"/>
      <c r="DU34" s="137"/>
      <c r="DV34" s="137"/>
      <c r="DW34" s="137"/>
      <c r="DX34" s="137"/>
      <c r="DY34" s="137"/>
      <c r="DZ34" s="137"/>
      <c r="EA34" s="137"/>
      <c r="EB34" s="137"/>
      <c r="EC34" s="137"/>
      <c r="ED34" s="137"/>
      <c r="EE34" s="137"/>
      <c r="EF34" s="137"/>
      <c r="EG34" s="137"/>
      <c r="EH34" s="137"/>
      <c r="EI34" s="137"/>
      <c r="EJ34" s="137"/>
      <c r="EK34" s="137"/>
      <c r="EL34" s="137"/>
      <c r="EM34" s="137"/>
      <c r="EN34" s="137"/>
      <c r="EO34" s="137"/>
      <c r="EP34" s="137"/>
      <c r="EQ34" s="137"/>
      <c r="ER34" s="137"/>
      <c r="ES34" s="137"/>
      <c r="ET34" s="137"/>
      <c r="EU34" s="137"/>
      <c r="EV34" s="137"/>
      <c r="EW34" s="137"/>
      <c r="EX34" s="137"/>
      <c r="EY34" s="137"/>
      <c r="EZ34" s="137"/>
      <c r="FA34" s="137"/>
      <c r="FB34" s="137"/>
      <c r="FC34" s="137"/>
      <c r="FD34" s="137"/>
      <c r="FE34" s="137"/>
      <c r="FF34" s="137"/>
      <c r="FG34" s="137"/>
      <c r="FH34" s="137"/>
      <c r="FI34" s="137"/>
      <c r="FJ34" s="137"/>
      <c r="FK34" s="137"/>
      <c r="FL34" s="137"/>
      <c r="FM34" s="137"/>
      <c r="FN34" s="137"/>
      <c r="FO34" s="137"/>
      <c r="FP34" s="137"/>
      <c r="FQ34" s="137"/>
      <c r="FR34" s="137"/>
      <c r="FS34" s="137"/>
      <c r="FT34" s="137"/>
      <c r="FU34" s="137"/>
      <c r="FV34" s="137"/>
      <c r="FW34" s="137"/>
      <c r="FX34" s="137"/>
      <c r="FY34" s="137"/>
      <c r="FZ34" s="137"/>
      <c r="GA34" s="137"/>
      <c r="GB34" s="137"/>
      <c r="GC34" s="137"/>
      <c r="GD34" s="137"/>
      <c r="GE34" s="137"/>
      <c r="GF34" s="137"/>
      <c r="GG34" s="137"/>
      <c r="GH34" s="137"/>
      <c r="GI34" s="137"/>
      <c r="GJ34" s="137"/>
      <c r="GK34" s="137"/>
      <c r="GL34" s="137"/>
      <c r="GM34" s="137"/>
      <c r="GN34" s="137"/>
      <c r="GO34" s="137"/>
      <c r="GP34" s="137"/>
      <c r="GQ34" s="137"/>
      <c r="GR34" s="137"/>
      <c r="GS34" s="137"/>
      <c r="GT34" s="137"/>
      <c r="GU34" s="137"/>
      <c r="GV34" s="137"/>
      <c r="GW34" s="137"/>
      <c r="GX34" s="137"/>
      <c r="GY34" s="137"/>
      <c r="GZ34" s="137"/>
      <c r="HA34" s="137"/>
      <c r="HB34" s="137"/>
      <c r="HC34" s="137"/>
      <c r="HD34" s="137"/>
      <c r="HE34" s="137"/>
      <c r="HF34" s="137"/>
      <c r="HG34" s="137"/>
      <c r="HH34" s="137"/>
      <c r="HI34" s="137"/>
      <c r="HJ34" s="137"/>
      <c r="HK34" s="137"/>
      <c r="HL34" s="137"/>
      <c r="HM34" s="137"/>
      <c r="HN34" s="137"/>
      <c r="HO34" s="137"/>
      <c r="HP34" s="137"/>
      <c r="HQ34" s="137"/>
      <c r="HR34" s="137"/>
      <c r="HS34" s="137"/>
      <c r="HT34" s="137"/>
      <c r="HU34" s="137"/>
      <c r="HV34" s="137"/>
      <c r="HW34" s="137"/>
      <c r="HX34" s="137"/>
      <c r="HY34" s="137"/>
      <c r="HZ34" s="137"/>
      <c r="IA34" s="137"/>
      <c r="IB34" s="137"/>
      <c r="IC34" s="137"/>
      <c r="ID34" s="137"/>
      <c r="IE34" s="137"/>
      <c r="IF34" s="137"/>
      <c r="IG34" s="137"/>
      <c r="IH34" s="137"/>
      <c r="II34" s="137"/>
      <c r="IJ34" s="137"/>
      <c r="IK34" s="137"/>
      <c r="IL34" s="137"/>
      <c r="IM34" s="137"/>
      <c r="IN34" s="137"/>
      <c r="IO34" s="137"/>
      <c r="IP34" s="137"/>
      <c r="IQ34" s="137"/>
      <c r="IR34" s="137"/>
      <c r="IS34" s="137"/>
      <c r="IT34" s="137"/>
      <c r="IU34" s="137"/>
      <c r="IV34" s="137"/>
      <c r="IW34" s="137"/>
      <c r="IX34" s="137"/>
      <c r="IY34" s="137"/>
      <c r="IZ34" s="137"/>
      <c r="JA34" s="137"/>
      <c r="JB34" s="137"/>
      <c r="JC34" s="137"/>
      <c r="JD34" s="137"/>
      <c r="JE34" s="137"/>
      <c r="JF34" s="137"/>
      <c r="JG34" s="137"/>
      <c r="JH34" s="137"/>
      <c r="JI34" s="137"/>
      <c r="JJ34" s="137"/>
      <c r="JK34" s="137"/>
      <c r="JL34" s="137"/>
      <c r="JM34" s="137"/>
      <c r="JN34" s="137"/>
      <c r="JO34" s="137"/>
      <c r="JP34" s="137"/>
      <c r="JQ34" s="137"/>
      <c r="JR34" s="137"/>
      <c r="JS34" s="137"/>
      <c r="JT34" s="137"/>
      <c r="JU34" s="137"/>
      <c r="JV34" s="137"/>
      <c r="JW34" s="137"/>
      <c r="JX34" s="137"/>
      <c r="JY34" s="137"/>
      <c r="JZ34" s="137"/>
      <c r="KA34" s="137"/>
      <c r="KB34" s="137"/>
      <c r="KC34" s="137"/>
      <c r="KD34" s="137"/>
      <c r="KE34" s="137"/>
      <c r="KF34" s="137"/>
      <c r="KG34" s="137"/>
      <c r="KH34" s="137"/>
      <c r="KI34" s="137"/>
      <c r="KJ34" s="137"/>
      <c r="KK34" s="137"/>
      <c r="KL34" s="137"/>
      <c r="KM34" s="137"/>
      <c r="KN34" s="137"/>
      <c r="KO34" s="137"/>
      <c r="KP34" s="137"/>
      <c r="KQ34" s="137"/>
      <c r="KR34" s="137"/>
      <c r="KS34" s="137"/>
      <c r="KT34" s="137"/>
      <c r="KU34" s="137"/>
      <c r="KV34" s="137"/>
      <c r="KW34" s="137"/>
      <c r="KX34" s="137"/>
      <c r="KY34" s="137"/>
      <c r="KZ34" s="137"/>
      <c r="LA34" s="137"/>
      <c r="LB34" s="137"/>
      <c r="LC34" s="137"/>
      <c r="LD34" s="137"/>
      <c r="LE34" s="137"/>
      <c r="LF34" s="137"/>
      <c r="LG34" s="137"/>
      <c r="LH34" s="137"/>
      <c r="LI34" s="137"/>
      <c r="LJ34" s="137"/>
      <c r="LK34" s="137"/>
      <c r="LL34" s="137"/>
      <c r="LM34" s="137"/>
      <c r="LN34" s="137"/>
      <c r="LO34" s="137"/>
      <c r="LP34" s="137"/>
      <c r="LQ34" s="137"/>
      <c r="LR34" s="137"/>
      <c r="LS34" s="137"/>
      <c r="LT34" s="137"/>
      <c r="LU34" s="137"/>
      <c r="LV34" s="137"/>
      <c r="LW34" s="137"/>
      <c r="LX34" s="137"/>
      <c r="LY34" s="137"/>
      <c r="LZ34" s="137"/>
      <c r="MA34" s="137"/>
      <c r="MB34" s="137"/>
      <c r="MC34" s="137"/>
      <c r="MD34" s="137"/>
      <c r="ME34" s="137"/>
      <c r="MF34" s="137"/>
      <c r="MG34" s="137"/>
      <c r="MH34" s="137"/>
      <c r="MI34" s="137"/>
      <c r="MJ34" s="137"/>
      <c r="MK34" s="137"/>
      <c r="ML34" s="137"/>
      <c r="MM34" s="137"/>
      <c r="MN34" s="137"/>
      <c r="MO34" s="137"/>
      <c r="MP34" s="137"/>
      <c r="MQ34" s="137"/>
      <c r="MR34" s="137"/>
      <c r="MS34" s="137"/>
      <c r="MT34" s="137"/>
      <c r="MU34" s="137"/>
      <c r="MV34" s="137"/>
      <c r="MW34" s="137"/>
      <c r="MX34" s="137"/>
      <c r="MY34" s="137"/>
      <c r="MZ34" s="137"/>
      <c r="NA34" s="137"/>
      <c r="NB34" s="137"/>
      <c r="NC34" s="137"/>
      <c r="ND34" s="137"/>
      <c r="NE34" s="137"/>
      <c r="NF34" s="137"/>
      <c r="NG34" s="137"/>
      <c r="NH34" s="137"/>
      <c r="NI34" s="137"/>
      <c r="NJ34" s="137"/>
      <c r="NK34" s="137"/>
      <c r="NL34" s="137"/>
      <c r="NM34" s="137"/>
      <c r="NN34" s="137"/>
      <c r="NO34" s="137"/>
      <c r="NP34" s="137"/>
      <c r="NQ34" s="137"/>
      <c r="NR34" s="137"/>
      <c r="NS34" s="137"/>
      <c r="NT34" s="137"/>
      <c r="NU34" s="137"/>
      <c r="NV34" s="137"/>
      <c r="NW34" s="137"/>
      <c r="NX34" s="137"/>
      <c r="NY34" s="137"/>
      <c r="NZ34" s="137"/>
      <c r="OA34" s="137"/>
      <c r="OB34" s="137"/>
      <c r="OC34" s="137"/>
      <c r="OD34" s="137"/>
      <c r="OE34" s="137"/>
      <c r="OF34" s="137"/>
      <c r="OG34" s="137"/>
      <c r="OH34" s="137"/>
      <c r="OI34" s="137"/>
      <c r="OJ34" s="137"/>
      <c r="OK34" s="137"/>
      <c r="OL34" s="137"/>
      <c r="OM34" s="137"/>
      <c r="ON34" s="137"/>
      <c r="OO34" s="137"/>
      <c r="OP34" s="137"/>
      <c r="OQ34" s="137"/>
      <c r="OR34" s="137"/>
      <c r="OS34" s="137"/>
      <c r="OT34" s="137"/>
      <c r="OU34" s="137"/>
      <c r="OV34" s="137"/>
      <c r="OW34" s="137"/>
      <c r="OX34" s="137"/>
      <c r="OY34" s="137"/>
      <c r="OZ34" s="137"/>
      <c r="PA34" s="137"/>
      <c r="PB34" s="137"/>
      <c r="PC34" s="137"/>
      <c r="PD34" s="137"/>
      <c r="PE34" s="137"/>
      <c r="PF34" s="137"/>
      <c r="PG34" s="137"/>
      <c r="PH34" s="137"/>
      <c r="PI34" s="137"/>
      <c r="PJ34" s="137"/>
      <c r="PK34" s="137"/>
      <c r="PL34" s="137"/>
      <c r="PM34" s="137"/>
      <c r="PN34" s="137"/>
      <c r="PO34" s="137"/>
      <c r="PP34" s="137"/>
      <c r="PQ34" s="137"/>
      <c r="PR34" s="137"/>
      <c r="PS34" s="137"/>
      <c r="PT34" s="137"/>
      <c r="PU34" s="137"/>
      <c r="PV34" s="137"/>
      <c r="PW34" s="137"/>
      <c r="PX34" s="137"/>
      <c r="PY34" s="137"/>
      <c r="PZ34" s="137"/>
      <c r="QA34" s="137"/>
      <c r="QB34" s="137"/>
      <c r="QC34" s="137"/>
      <c r="QD34" s="137"/>
      <c r="QE34" s="137"/>
      <c r="QF34" s="137"/>
      <c r="QG34" s="137"/>
      <c r="QH34" s="137"/>
      <c r="QI34" s="137"/>
      <c r="QJ34" s="137"/>
      <c r="QK34" s="137"/>
      <c r="QL34" s="137"/>
      <c r="QM34" s="137"/>
      <c r="QN34" s="137"/>
      <c r="QO34" s="137"/>
      <c r="QP34" s="137"/>
      <c r="QQ34" s="137"/>
      <c r="QR34" s="137"/>
      <c r="QS34" s="137"/>
      <c r="QT34" s="137"/>
      <c r="QU34" s="137"/>
      <c r="QV34" s="137"/>
      <c r="QW34" s="137"/>
      <c r="QX34" s="137"/>
      <c r="QY34" s="137"/>
      <c r="QZ34" s="137"/>
      <c r="RA34" s="137"/>
      <c r="RB34" s="137"/>
      <c r="RC34" s="137"/>
      <c r="RD34" s="137"/>
      <c r="RE34" s="137"/>
      <c r="RF34" s="137"/>
      <c r="RG34" s="137"/>
      <c r="RH34" s="137"/>
      <c r="RI34" s="137"/>
      <c r="RJ34" s="137"/>
      <c r="RK34" s="137"/>
      <c r="RL34" s="137"/>
      <c r="RM34" s="137"/>
      <c r="RN34" s="137"/>
      <c r="RO34" s="137"/>
      <c r="RP34" s="137"/>
      <c r="RQ34" s="137"/>
      <c r="RR34" s="137"/>
      <c r="RS34" s="137"/>
      <c r="RT34" s="137"/>
      <c r="RU34" s="137"/>
      <c r="RV34" s="137"/>
      <c r="RW34" s="137"/>
      <c r="RX34" s="137"/>
      <c r="RY34" s="137"/>
      <c r="RZ34" s="137"/>
      <c r="SA34" s="137"/>
      <c r="SB34" s="137"/>
      <c r="SC34" s="137"/>
      <c r="SD34" s="137"/>
      <c r="SE34" s="137"/>
      <c r="SF34" s="137"/>
      <c r="SG34" s="137"/>
      <c r="SH34" s="137"/>
      <c r="SI34" s="137"/>
      <c r="SJ34" s="137"/>
      <c r="SK34" s="137"/>
      <c r="SL34" s="137"/>
      <c r="SM34" s="137"/>
      <c r="SN34" s="137"/>
      <c r="SO34" s="137"/>
      <c r="SP34" s="137"/>
      <c r="SQ34" s="137"/>
      <c r="SR34" s="137"/>
      <c r="SS34" s="137"/>
      <c r="ST34" s="137"/>
      <c r="SU34" s="137"/>
      <c r="SV34" s="137"/>
      <c r="SW34" s="137"/>
      <c r="SX34" s="137"/>
      <c r="SY34" s="137"/>
      <c r="SZ34" s="137"/>
      <c r="TA34" s="137"/>
      <c r="TB34" s="137"/>
      <c r="TC34" s="137"/>
      <c r="TD34" s="137"/>
      <c r="TE34" s="137"/>
      <c r="TF34" s="137"/>
      <c r="TG34" s="137"/>
      <c r="TH34" s="137"/>
      <c r="TI34" s="137"/>
      <c r="TJ34" s="137"/>
      <c r="TK34" s="137"/>
      <c r="TL34" s="137"/>
      <c r="TM34" s="137"/>
      <c r="TN34" s="137"/>
      <c r="TO34" s="137"/>
      <c r="TP34" s="137"/>
      <c r="TQ34" s="137"/>
      <c r="TR34" s="137"/>
      <c r="TS34" s="137"/>
      <c r="TT34" s="137"/>
      <c r="TU34" s="137"/>
      <c r="TV34" s="137"/>
      <c r="TW34" s="137"/>
      <c r="TX34" s="137"/>
      <c r="TY34" s="137"/>
      <c r="TZ34" s="137"/>
      <c r="UA34" s="137"/>
      <c r="UB34" s="137"/>
      <c r="UC34" s="137"/>
      <c r="UD34" s="137"/>
      <c r="UE34" s="137"/>
      <c r="UF34" s="137"/>
      <c r="UG34" s="137"/>
      <c r="UH34" s="137"/>
      <c r="UI34" s="137"/>
      <c r="UJ34" s="137"/>
      <c r="UK34" s="137"/>
      <c r="UL34" s="137"/>
      <c r="UM34" s="137"/>
      <c r="UN34" s="137"/>
      <c r="UO34" s="137"/>
      <c r="UP34" s="137"/>
      <c r="UQ34" s="137"/>
      <c r="UR34" s="137"/>
      <c r="US34" s="137"/>
      <c r="UT34" s="137"/>
      <c r="UU34" s="137"/>
      <c r="UV34" s="137"/>
      <c r="UW34" s="137"/>
      <c r="UX34" s="137"/>
      <c r="UY34" s="137"/>
      <c r="UZ34" s="137"/>
      <c r="VA34" s="137"/>
      <c r="VB34" s="137"/>
      <c r="VC34" s="137"/>
      <c r="VD34" s="137"/>
      <c r="VE34" s="137"/>
      <c r="VF34" s="137"/>
      <c r="VG34" s="137"/>
      <c r="VH34" s="137"/>
      <c r="VI34" s="137"/>
      <c r="VJ34" s="137"/>
      <c r="VK34" s="137"/>
      <c r="VL34" s="137"/>
      <c r="VM34" s="137"/>
      <c r="VN34" s="137"/>
      <c r="VO34" s="137"/>
      <c r="VP34" s="137"/>
      <c r="VQ34" s="137"/>
      <c r="VR34" s="137"/>
      <c r="VS34" s="137"/>
      <c r="VT34" s="137"/>
      <c r="VU34" s="137"/>
      <c r="VV34" s="137"/>
      <c r="VW34" s="137"/>
      <c r="VX34" s="137"/>
      <c r="VY34" s="137"/>
      <c r="VZ34" s="137"/>
      <c r="WA34" s="137"/>
      <c r="WB34" s="137"/>
      <c r="WC34" s="137"/>
      <c r="WD34" s="137"/>
      <c r="WE34" s="137"/>
      <c r="WF34" s="137"/>
      <c r="WG34" s="137"/>
      <c r="WH34" s="137"/>
      <c r="WI34" s="137"/>
      <c r="WJ34" s="137"/>
      <c r="WK34" s="137"/>
      <c r="WL34" s="137"/>
      <c r="WM34" s="137"/>
      <c r="WN34" s="137"/>
      <c r="WO34" s="137"/>
      <c r="WP34" s="137"/>
      <c r="WQ34" s="137"/>
      <c r="WR34" s="137"/>
      <c r="WS34" s="137"/>
      <c r="WT34" s="137"/>
      <c r="WU34" s="137"/>
      <c r="WV34" s="137"/>
      <c r="WW34" s="137"/>
      <c r="WX34" s="137"/>
      <c r="WY34" s="137"/>
      <c r="WZ34" s="137"/>
      <c r="XA34" s="137"/>
      <c r="XB34" s="137"/>
      <c r="XC34" s="137"/>
      <c r="XD34" s="137"/>
      <c r="XE34" s="137"/>
      <c r="XF34" s="137"/>
      <c r="XG34" s="137"/>
      <c r="XH34" s="137"/>
      <c r="XI34" s="137"/>
      <c r="XJ34" s="137"/>
      <c r="XK34" s="137"/>
      <c r="XL34" s="137"/>
      <c r="XM34" s="137"/>
      <c r="XN34" s="137"/>
      <c r="XO34" s="137"/>
      <c r="XP34" s="137"/>
      <c r="XQ34" s="137"/>
      <c r="XR34" s="137"/>
      <c r="XS34" s="137"/>
      <c r="XT34" s="137"/>
      <c r="XU34" s="137"/>
      <c r="XV34" s="137"/>
      <c r="XW34" s="137"/>
      <c r="XX34" s="137"/>
      <c r="XY34" s="137"/>
      <c r="XZ34" s="137"/>
      <c r="YA34" s="137"/>
      <c r="YB34" s="137"/>
      <c r="YC34" s="137"/>
      <c r="YD34" s="137"/>
      <c r="YE34" s="137"/>
      <c r="YF34" s="137"/>
      <c r="YG34" s="137"/>
      <c r="YH34" s="137"/>
      <c r="YI34" s="137"/>
      <c r="YJ34" s="137"/>
      <c r="YK34" s="137"/>
      <c r="YL34" s="137"/>
      <c r="YM34" s="137"/>
      <c r="YN34" s="137"/>
      <c r="YO34" s="137"/>
      <c r="YP34" s="137"/>
      <c r="YQ34" s="137"/>
      <c r="YR34" s="137"/>
      <c r="YS34" s="137"/>
      <c r="YT34" s="137"/>
      <c r="YU34" s="137"/>
      <c r="YV34" s="137"/>
      <c r="YW34" s="137"/>
      <c r="YX34" s="137"/>
      <c r="YY34" s="137"/>
      <c r="YZ34" s="137"/>
      <c r="ZA34" s="137"/>
      <c r="ZB34" s="137"/>
      <c r="ZC34" s="137"/>
      <c r="ZD34" s="137"/>
      <c r="ZE34" s="137"/>
      <c r="ZF34" s="137"/>
      <c r="ZG34" s="137"/>
      <c r="ZH34" s="137"/>
      <c r="ZI34" s="137"/>
      <c r="ZJ34" s="137"/>
      <c r="ZK34" s="137"/>
      <c r="ZL34" s="137"/>
      <c r="ZM34" s="137"/>
      <c r="ZN34" s="137"/>
      <c r="ZO34" s="137"/>
      <c r="ZP34" s="137"/>
      <c r="ZQ34" s="137"/>
      <c r="ZR34" s="137"/>
      <c r="ZS34" s="137"/>
      <c r="ZT34" s="137"/>
      <c r="ZU34" s="137"/>
      <c r="ZV34" s="137"/>
      <c r="ZW34" s="137"/>
      <c r="ZX34" s="137"/>
      <c r="ZY34" s="137"/>
      <c r="ZZ34" s="137"/>
      <c r="AAA34" s="137"/>
      <c r="AAB34" s="137"/>
      <c r="AAC34" s="137"/>
      <c r="AAD34" s="137"/>
      <c r="AAE34" s="137"/>
      <c r="AAF34" s="137"/>
      <c r="AAG34" s="137"/>
      <c r="AAH34" s="137"/>
      <c r="AAI34" s="137"/>
      <c r="AAJ34" s="137"/>
      <c r="AAK34" s="137"/>
      <c r="AAL34" s="137"/>
      <c r="AAM34" s="137"/>
      <c r="AAN34" s="137"/>
      <c r="AAO34" s="137"/>
      <c r="AAP34" s="137"/>
      <c r="AAQ34" s="137"/>
      <c r="AAR34" s="137"/>
      <c r="AAS34" s="137"/>
      <c r="AAT34" s="137"/>
      <c r="AAU34" s="137"/>
      <c r="AAV34" s="137"/>
      <c r="AAW34" s="137"/>
      <c r="AAX34" s="137"/>
      <c r="AAY34" s="137"/>
      <c r="AAZ34" s="137"/>
      <c r="ABA34" s="137"/>
      <c r="ABB34" s="137"/>
      <c r="ABC34" s="137"/>
      <c r="ABD34" s="137"/>
      <c r="ABE34" s="137"/>
      <c r="ABF34" s="137"/>
      <c r="ABG34" s="137"/>
      <c r="ABH34" s="137"/>
      <c r="ABI34" s="137"/>
      <c r="ABJ34" s="137"/>
      <c r="ABK34" s="137"/>
      <c r="ABL34" s="137"/>
      <c r="ABM34" s="137"/>
      <c r="ABN34" s="137"/>
      <c r="ABO34" s="137"/>
      <c r="ABP34" s="137"/>
      <c r="ABQ34" s="137"/>
      <c r="ABR34" s="137"/>
      <c r="ABS34" s="137"/>
      <c r="ABT34" s="137"/>
      <c r="ABU34" s="137"/>
      <c r="ABV34" s="137"/>
      <c r="ABW34" s="137"/>
      <c r="ABX34" s="137"/>
      <c r="ABY34" s="137"/>
      <c r="ABZ34" s="137"/>
      <c r="ACA34" s="137"/>
      <c r="ACB34" s="137"/>
      <c r="ACC34" s="137"/>
      <c r="ACD34" s="137"/>
      <c r="ACE34" s="137"/>
      <c r="ACF34" s="137"/>
      <c r="ACG34" s="137"/>
      <c r="ACH34" s="137"/>
      <c r="ACI34" s="137"/>
      <c r="ACJ34" s="137"/>
      <c r="ACK34" s="137"/>
      <c r="ACL34" s="137"/>
      <c r="ACM34" s="137"/>
      <c r="ACN34" s="137"/>
      <c r="ACO34" s="137"/>
      <c r="ACP34" s="137"/>
      <c r="ACQ34" s="137"/>
      <c r="ACR34" s="137"/>
      <c r="ACS34" s="137"/>
      <c r="ACT34" s="137"/>
      <c r="ACU34" s="137"/>
      <c r="ACV34" s="137"/>
      <c r="ACW34" s="137"/>
      <c r="ACX34" s="137"/>
      <c r="ACY34" s="137"/>
      <c r="ACZ34" s="137"/>
      <c r="ADA34" s="137"/>
      <c r="ADB34" s="137"/>
      <c r="ADC34" s="137"/>
      <c r="ADD34" s="137"/>
      <c r="ADE34" s="137"/>
      <c r="ADF34" s="137"/>
      <c r="ADG34" s="137"/>
      <c r="ADH34" s="137"/>
      <c r="ADI34" s="137"/>
      <c r="ADJ34" s="137"/>
      <c r="ADK34" s="137"/>
      <c r="ADL34" s="137"/>
      <c r="ADM34" s="137"/>
      <c r="ADN34" s="137"/>
      <c r="ADO34" s="137"/>
      <c r="ADP34" s="137"/>
      <c r="ADQ34" s="137"/>
      <c r="ADR34" s="137"/>
      <c r="ADS34" s="137"/>
      <c r="ADT34" s="137"/>
      <c r="ADU34" s="137"/>
      <c r="ADV34" s="137"/>
      <c r="ADW34" s="137"/>
      <c r="ADX34" s="137"/>
      <c r="ADY34" s="137"/>
      <c r="ADZ34" s="137"/>
      <c r="AEA34" s="137"/>
      <c r="AEB34" s="137"/>
      <c r="AEC34" s="137"/>
      <c r="AED34" s="137"/>
      <c r="AEE34" s="137"/>
      <c r="AEF34" s="137"/>
      <c r="AEG34" s="137"/>
      <c r="AEH34" s="137"/>
      <c r="AEI34" s="137"/>
      <c r="AEJ34" s="137"/>
      <c r="AEK34" s="137"/>
      <c r="AEL34" s="137"/>
      <c r="AEM34" s="137"/>
      <c r="AEN34" s="137"/>
      <c r="AEO34" s="137"/>
      <c r="AEP34" s="137"/>
      <c r="AEQ34" s="137"/>
      <c r="AER34" s="137"/>
      <c r="AES34" s="137"/>
      <c r="AET34" s="137"/>
      <c r="AEU34" s="137"/>
      <c r="AEV34" s="137"/>
      <c r="AEW34" s="137"/>
      <c r="AEX34" s="137"/>
      <c r="AEY34" s="137"/>
      <c r="AEZ34" s="137"/>
      <c r="AFA34" s="137"/>
      <c r="AFB34" s="137"/>
      <c r="AFC34" s="137"/>
      <c r="AFD34" s="137"/>
      <c r="AFE34" s="137"/>
      <c r="AFF34" s="137"/>
      <c r="AFG34" s="137"/>
      <c r="AFH34" s="137"/>
      <c r="AFI34" s="137"/>
      <c r="AFJ34" s="137"/>
      <c r="AFK34" s="137"/>
      <c r="AFL34" s="137"/>
      <c r="AFM34" s="137"/>
      <c r="AFN34" s="137"/>
      <c r="AFO34" s="137"/>
      <c r="AFP34" s="137"/>
      <c r="AFQ34" s="137"/>
      <c r="AFR34" s="137"/>
      <c r="AFS34" s="137"/>
      <c r="AFT34" s="137"/>
      <c r="AFU34" s="137"/>
      <c r="AFV34" s="137"/>
      <c r="AFW34" s="137"/>
      <c r="AFX34" s="137"/>
      <c r="AFY34" s="137"/>
      <c r="AFZ34" s="137"/>
      <c r="AGA34" s="137"/>
      <c r="AGB34" s="137"/>
      <c r="AGC34" s="137"/>
      <c r="AGD34" s="137"/>
      <c r="AGE34" s="137"/>
      <c r="AGF34" s="137"/>
      <c r="AGG34" s="137"/>
      <c r="AGH34" s="137"/>
      <c r="AGI34" s="137"/>
      <c r="AGJ34" s="137"/>
      <c r="AGK34" s="137"/>
      <c r="AGL34" s="137"/>
      <c r="AGM34" s="137"/>
      <c r="AGN34" s="137"/>
      <c r="AGO34" s="137"/>
      <c r="AGP34" s="137"/>
      <c r="AGQ34" s="137"/>
      <c r="AGR34" s="137"/>
      <c r="AGS34" s="137"/>
      <c r="AGT34" s="137"/>
      <c r="AGU34" s="137"/>
      <c r="AGV34" s="137"/>
      <c r="AGW34" s="137"/>
      <c r="AGX34" s="137"/>
      <c r="AGY34" s="137"/>
      <c r="AGZ34" s="137"/>
      <c r="AHA34" s="137"/>
      <c r="AHB34" s="137"/>
      <c r="AHC34" s="137"/>
      <c r="AHD34" s="137"/>
      <c r="AHE34" s="137"/>
      <c r="AHF34" s="137"/>
      <c r="AHG34" s="137"/>
      <c r="AHH34" s="137"/>
      <c r="AHI34" s="137"/>
      <c r="AHJ34" s="137"/>
      <c r="AHK34" s="137"/>
      <c r="AHL34" s="137"/>
      <c r="AHM34" s="137"/>
      <c r="AHN34" s="137"/>
      <c r="AHO34" s="137"/>
      <c r="AHP34" s="137"/>
      <c r="AHQ34" s="137"/>
      <c r="AHR34" s="137"/>
      <c r="AHS34" s="137"/>
      <c r="AHT34" s="137"/>
      <c r="AHU34" s="137"/>
      <c r="AHV34" s="137"/>
      <c r="AHW34" s="137"/>
      <c r="AHX34" s="137"/>
      <c r="AHY34" s="137"/>
      <c r="AHZ34" s="137"/>
      <c r="AIA34" s="137"/>
      <c r="AIB34" s="137"/>
      <c r="AIC34" s="137"/>
      <c r="AID34" s="137"/>
      <c r="AIE34" s="137"/>
      <c r="AIF34" s="137"/>
      <c r="AIG34" s="137"/>
      <c r="AIH34" s="137"/>
      <c r="AII34" s="137"/>
      <c r="AIJ34" s="137"/>
      <c r="AIK34" s="137"/>
      <c r="AIL34" s="137"/>
      <c r="AIM34" s="137"/>
      <c r="AIN34" s="137"/>
      <c r="AIO34" s="137"/>
      <c r="AIP34" s="137"/>
      <c r="AIQ34" s="137"/>
      <c r="AIR34" s="137"/>
      <c r="AIS34" s="137"/>
      <c r="AIT34" s="137"/>
      <c r="AIU34" s="137"/>
      <c r="AIV34" s="137"/>
      <c r="AIW34" s="137"/>
      <c r="AIX34" s="137"/>
      <c r="AIY34" s="137"/>
      <c r="AIZ34" s="137"/>
      <c r="AJA34" s="137"/>
      <c r="AJB34" s="137"/>
      <c r="AJC34" s="137"/>
      <c r="AJD34" s="137"/>
      <c r="AJE34" s="137"/>
      <c r="AJF34" s="137"/>
      <c r="AJG34" s="137"/>
      <c r="AJH34" s="137"/>
      <c r="AJI34" s="137"/>
      <c r="AJJ34" s="137"/>
      <c r="AJK34" s="137"/>
      <c r="AJL34" s="137"/>
      <c r="AJM34" s="137"/>
      <c r="AJN34" s="137"/>
      <c r="AJO34" s="137"/>
      <c r="AJP34" s="137"/>
      <c r="AJQ34" s="137"/>
      <c r="AJR34" s="137"/>
      <c r="AJS34" s="137"/>
      <c r="AJT34" s="137"/>
      <c r="AJU34" s="137"/>
      <c r="AJV34" s="137"/>
      <c r="AJW34" s="137"/>
      <c r="AJX34" s="137"/>
      <c r="AJY34" s="137"/>
      <c r="AJZ34" s="137"/>
      <c r="AKA34" s="137"/>
      <c r="AKB34" s="137"/>
      <c r="AKC34" s="137"/>
      <c r="AKD34" s="137"/>
      <c r="AKE34" s="137"/>
      <c r="AKF34" s="137"/>
      <c r="AKG34" s="137"/>
      <c r="AKH34" s="137"/>
      <c r="AKI34" s="137"/>
      <c r="AKJ34" s="137"/>
      <c r="AKK34" s="137"/>
      <c r="AKL34" s="137"/>
      <c r="AKM34" s="137"/>
      <c r="AKN34" s="137"/>
      <c r="AKO34" s="137"/>
      <c r="AKP34" s="137"/>
      <c r="AKQ34" s="137"/>
      <c r="AKR34" s="137"/>
      <c r="AKS34" s="137"/>
      <c r="AKT34" s="137"/>
      <c r="AKU34" s="137"/>
      <c r="AKV34" s="137"/>
      <c r="AKW34" s="137"/>
      <c r="AKX34" s="137"/>
      <c r="AKY34" s="137"/>
      <c r="AKZ34" s="137"/>
      <c r="ALA34" s="137"/>
      <c r="ALB34" s="137"/>
      <c r="ALC34" s="137"/>
      <c r="ALD34" s="137"/>
      <c r="ALE34" s="137"/>
      <c r="ALF34" s="137"/>
      <c r="ALG34" s="137"/>
      <c r="ALH34" s="137"/>
      <c r="ALI34" s="137"/>
      <c r="ALJ34" s="137"/>
      <c r="ALK34" s="137"/>
      <c r="ALL34" s="137"/>
      <c r="ALM34" s="137"/>
      <c r="ALN34" s="137"/>
      <c r="ALO34" s="137"/>
      <c r="ALP34" s="137"/>
      <c r="ALQ34" s="137"/>
      <c r="ALR34" s="137"/>
      <c r="ALS34" s="137"/>
      <c r="ALT34" s="137"/>
      <c r="ALU34" s="137"/>
      <c r="ALV34" s="137"/>
      <c r="ALW34" s="137"/>
      <c r="ALX34" s="137"/>
      <c r="ALY34" s="137"/>
      <c r="ALZ34" s="137"/>
      <c r="AMA34" s="137"/>
      <c r="AMB34" s="137"/>
      <c r="AMC34" s="137"/>
      <c r="AMD34" s="137"/>
      <c r="AME34" s="137"/>
      <c r="AMF34" s="137"/>
      <c r="AMG34" s="137"/>
      <c r="AMH34" s="137"/>
      <c r="AMI34" s="137"/>
      <c r="AMJ34" s="137"/>
      <c r="AMK34" s="137"/>
      <c r="AML34" s="137"/>
    </row>
    <row r="35" spans="1:1026" s="230" customFormat="1" x14ac:dyDescent="0.25">
      <c r="A35" s="142"/>
      <c r="B35" s="132"/>
      <c r="C35" s="181"/>
      <c r="D35" s="126"/>
      <c r="E35" s="723"/>
      <c r="F35" s="182"/>
      <c r="G35" s="183"/>
      <c r="H35" s="130"/>
      <c r="I35" s="131"/>
      <c r="J35" s="131"/>
      <c r="K35" s="184"/>
      <c r="L35" s="133"/>
      <c r="M35" s="129"/>
      <c r="N35" s="134"/>
      <c r="O35" s="134"/>
      <c r="P35" s="134"/>
      <c r="Q35" s="134"/>
      <c r="R35" s="134"/>
      <c r="S35" s="134"/>
      <c r="T35" s="134"/>
      <c r="U35" s="134"/>
      <c r="V35" s="134"/>
      <c r="W35" s="131"/>
      <c r="X35" s="131"/>
      <c r="Y35" s="131"/>
      <c r="Z35" s="570"/>
      <c r="AA35" s="135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137"/>
      <c r="BX35" s="137"/>
      <c r="BY35" s="137"/>
      <c r="BZ35" s="137"/>
      <c r="CA35" s="137"/>
      <c r="CB35" s="137"/>
      <c r="CC35" s="137"/>
      <c r="CD35" s="137"/>
      <c r="CE35" s="137"/>
      <c r="CF35" s="137"/>
      <c r="CG35" s="137"/>
      <c r="CH35" s="137"/>
      <c r="CI35" s="137"/>
      <c r="CJ35" s="137"/>
      <c r="CK35" s="137"/>
      <c r="CL35" s="137"/>
      <c r="CM35" s="137"/>
      <c r="CN35" s="137"/>
      <c r="CO35" s="137"/>
      <c r="CP35" s="137"/>
      <c r="CQ35" s="137"/>
      <c r="CR35" s="137"/>
      <c r="CS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137"/>
      <c r="DG35" s="137"/>
      <c r="DH35" s="137"/>
      <c r="DI35" s="137"/>
      <c r="DJ35" s="137"/>
      <c r="DK35" s="137"/>
      <c r="DL35" s="137"/>
      <c r="DM35" s="137"/>
      <c r="DN35" s="137"/>
      <c r="DO35" s="137"/>
      <c r="DP35" s="137"/>
      <c r="DQ35" s="137"/>
      <c r="DR35" s="137"/>
      <c r="DS35" s="137"/>
      <c r="DT35" s="137"/>
      <c r="DU35" s="137"/>
      <c r="DV35" s="137"/>
      <c r="DW35" s="137"/>
      <c r="DX35" s="137"/>
      <c r="DY35" s="137"/>
      <c r="DZ35" s="137"/>
      <c r="EA35" s="137"/>
      <c r="EB35" s="137"/>
      <c r="EC35" s="137"/>
      <c r="ED35" s="137"/>
      <c r="EE35" s="137"/>
      <c r="EF35" s="137"/>
      <c r="EG35" s="137"/>
      <c r="EH35" s="137"/>
      <c r="EI35" s="137"/>
      <c r="EJ35" s="137"/>
      <c r="EK35" s="137"/>
      <c r="EL35" s="137"/>
      <c r="EM35" s="137"/>
      <c r="EN35" s="137"/>
      <c r="EO35" s="137"/>
      <c r="EP35" s="137"/>
      <c r="EQ35" s="137"/>
      <c r="ER35" s="137"/>
      <c r="ES35" s="137"/>
      <c r="ET35" s="137"/>
      <c r="EU35" s="137"/>
      <c r="EV35" s="137"/>
      <c r="EW35" s="137"/>
      <c r="EX35" s="137"/>
      <c r="EY35" s="137"/>
      <c r="EZ35" s="137"/>
      <c r="FA35" s="137"/>
      <c r="FB35" s="137"/>
      <c r="FC35" s="137"/>
      <c r="FD35" s="137"/>
      <c r="FE35" s="137"/>
      <c r="FF35" s="137"/>
      <c r="FG35" s="137"/>
      <c r="FH35" s="137"/>
      <c r="FI35" s="137"/>
      <c r="FJ35" s="137"/>
      <c r="FK35" s="137"/>
      <c r="FL35" s="137"/>
      <c r="FM35" s="137"/>
      <c r="FN35" s="137"/>
      <c r="FO35" s="137"/>
      <c r="FP35" s="137"/>
      <c r="FQ35" s="137"/>
      <c r="FR35" s="137"/>
      <c r="FS35" s="137"/>
      <c r="FT35" s="137"/>
      <c r="FU35" s="137"/>
      <c r="FV35" s="137"/>
      <c r="FW35" s="137"/>
      <c r="FX35" s="137"/>
      <c r="FY35" s="137"/>
      <c r="FZ35" s="137"/>
      <c r="GA35" s="137"/>
      <c r="GB35" s="137"/>
      <c r="GC35" s="137"/>
      <c r="GD35" s="137"/>
      <c r="GE35" s="137"/>
      <c r="GF35" s="137"/>
      <c r="GG35" s="137"/>
      <c r="GH35" s="137"/>
      <c r="GI35" s="137"/>
      <c r="GJ35" s="137"/>
      <c r="GK35" s="137"/>
      <c r="GL35" s="137"/>
      <c r="GM35" s="137"/>
      <c r="GN35" s="137"/>
      <c r="GO35" s="137"/>
      <c r="GP35" s="137"/>
      <c r="GQ35" s="137"/>
      <c r="GR35" s="137"/>
      <c r="GS35" s="137"/>
      <c r="GT35" s="137"/>
      <c r="GU35" s="137"/>
      <c r="GV35" s="137"/>
      <c r="GW35" s="137"/>
      <c r="GX35" s="137"/>
      <c r="GY35" s="137"/>
      <c r="GZ35" s="137"/>
      <c r="HA35" s="137"/>
      <c r="HB35" s="137"/>
      <c r="HC35" s="137"/>
      <c r="HD35" s="137"/>
      <c r="HE35" s="137"/>
      <c r="HF35" s="137"/>
      <c r="HG35" s="137"/>
      <c r="HH35" s="137"/>
      <c r="HI35" s="137"/>
      <c r="HJ35" s="137"/>
      <c r="HK35" s="137"/>
      <c r="HL35" s="137"/>
      <c r="HM35" s="137"/>
      <c r="HN35" s="137"/>
      <c r="HO35" s="137"/>
      <c r="HP35" s="137"/>
      <c r="HQ35" s="137"/>
      <c r="HR35" s="137"/>
      <c r="HS35" s="137"/>
      <c r="HT35" s="137"/>
      <c r="HU35" s="137"/>
      <c r="HV35" s="137"/>
      <c r="HW35" s="137"/>
      <c r="HX35" s="137"/>
      <c r="HY35" s="137"/>
      <c r="HZ35" s="137"/>
      <c r="IA35" s="137"/>
      <c r="IB35" s="137"/>
      <c r="IC35" s="137"/>
      <c r="ID35" s="137"/>
      <c r="IE35" s="137"/>
      <c r="IF35" s="137"/>
      <c r="IG35" s="137"/>
      <c r="IH35" s="137"/>
      <c r="II35" s="137"/>
      <c r="IJ35" s="137"/>
      <c r="IK35" s="137"/>
      <c r="IL35" s="137"/>
      <c r="IM35" s="137"/>
      <c r="IN35" s="137"/>
      <c r="IO35" s="137"/>
      <c r="IP35" s="137"/>
      <c r="IQ35" s="137"/>
      <c r="IR35" s="137"/>
      <c r="IS35" s="137"/>
      <c r="IT35" s="137"/>
      <c r="IU35" s="137"/>
      <c r="IV35" s="137"/>
      <c r="IW35" s="137"/>
      <c r="IX35" s="137"/>
      <c r="IY35" s="137"/>
      <c r="IZ35" s="137"/>
      <c r="JA35" s="137"/>
      <c r="JB35" s="137"/>
      <c r="JC35" s="137"/>
      <c r="JD35" s="137"/>
      <c r="JE35" s="137"/>
      <c r="JF35" s="137"/>
      <c r="JG35" s="137"/>
      <c r="JH35" s="137"/>
      <c r="JI35" s="137"/>
      <c r="JJ35" s="137"/>
      <c r="JK35" s="137"/>
      <c r="JL35" s="137"/>
      <c r="JM35" s="137"/>
      <c r="JN35" s="137"/>
      <c r="JO35" s="137"/>
      <c r="JP35" s="137"/>
      <c r="JQ35" s="137"/>
      <c r="JR35" s="137"/>
      <c r="JS35" s="137"/>
      <c r="JT35" s="137"/>
      <c r="JU35" s="137"/>
      <c r="JV35" s="137"/>
      <c r="JW35" s="137"/>
      <c r="JX35" s="137"/>
      <c r="JY35" s="137"/>
      <c r="JZ35" s="137"/>
      <c r="KA35" s="137"/>
      <c r="KB35" s="137"/>
      <c r="KC35" s="137"/>
      <c r="KD35" s="137"/>
      <c r="KE35" s="137"/>
      <c r="KF35" s="137"/>
      <c r="KG35" s="137"/>
      <c r="KH35" s="137"/>
      <c r="KI35" s="137"/>
      <c r="KJ35" s="137"/>
      <c r="KK35" s="137"/>
      <c r="KL35" s="137"/>
      <c r="KM35" s="137"/>
      <c r="KN35" s="137"/>
      <c r="KO35" s="137"/>
      <c r="KP35" s="137"/>
      <c r="KQ35" s="137"/>
      <c r="KR35" s="137"/>
      <c r="KS35" s="137"/>
      <c r="KT35" s="137"/>
      <c r="KU35" s="137"/>
      <c r="KV35" s="137"/>
      <c r="KW35" s="137"/>
      <c r="KX35" s="137"/>
      <c r="KY35" s="137"/>
      <c r="KZ35" s="137"/>
      <c r="LA35" s="137"/>
      <c r="LB35" s="137"/>
      <c r="LC35" s="137"/>
      <c r="LD35" s="137"/>
      <c r="LE35" s="137"/>
      <c r="LF35" s="137"/>
      <c r="LG35" s="137"/>
      <c r="LH35" s="137"/>
      <c r="LI35" s="137"/>
      <c r="LJ35" s="137"/>
      <c r="LK35" s="137"/>
      <c r="LL35" s="137"/>
      <c r="LM35" s="137"/>
      <c r="LN35" s="137"/>
      <c r="LO35" s="137"/>
      <c r="LP35" s="137"/>
      <c r="LQ35" s="137"/>
      <c r="LR35" s="137"/>
      <c r="LS35" s="137"/>
      <c r="LT35" s="137"/>
      <c r="LU35" s="137"/>
      <c r="LV35" s="137"/>
      <c r="LW35" s="137"/>
      <c r="LX35" s="137"/>
      <c r="LY35" s="137"/>
      <c r="LZ35" s="137"/>
      <c r="MA35" s="137"/>
      <c r="MB35" s="137"/>
      <c r="MC35" s="137"/>
      <c r="MD35" s="137"/>
      <c r="ME35" s="137"/>
      <c r="MF35" s="137"/>
      <c r="MG35" s="137"/>
      <c r="MH35" s="137"/>
      <c r="MI35" s="137"/>
      <c r="MJ35" s="137"/>
      <c r="MK35" s="137"/>
      <c r="ML35" s="137"/>
      <c r="MM35" s="137"/>
      <c r="MN35" s="137"/>
      <c r="MO35" s="137"/>
      <c r="MP35" s="137"/>
      <c r="MQ35" s="137"/>
      <c r="MR35" s="137"/>
      <c r="MS35" s="137"/>
      <c r="MT35" s="137"/>
      <c r="MU35" s="137"/>
      <c r="MV35" s="137"/>
      <c r="MW35" s="137"/>
      <c r="MX35" s="137"/>
      <c r="MY35" s="137"/>
      <c r="MZ35" s="137"/>
      <c r="NA35" s="137"/>
      <c r="NB35" s="137"/>
      <c r="NC35" s="137"/>
      <c r="ND35" s="137"/>
      <c r="NE35" s="137"/>
      <c r="NF35" s="137"/>
      <c r="NG35" s="137"/>
      <c r="NH35" s="137"/>
      <c r="NI35" s="137"/>
      <c r="NJ35" s="137"/>
      <c r="NK35" s="137"/>
      <c r="NL35" s="137"/>
      <c r="NM35" s="137"/>
      <c r="NN35" s="137"/>
      <c r="NO35" s="137"/>
      <c r="NP35" s="137"/>
      <c r="NQ35" s="137"/>
      <c r="NR35" s="137"/>
      <c r="NS35" s="137"/>
      <c r="NT35" s="137"/>
      <c r="NU35" s="137"/>
      <c r="NV35" s="137"/>
      <c r="NW35" s="137"/>
      <c r="NX35" s="137"/>
      <c r="NY35" s="137"/>
      <c r="NZ35" s="137"/>
      <c r="OA35" s="137"/>
      <c r="OB35" s="137"/>
      <c r="OC35" s="137"/>
      <c r="OD35" s="137"/>
      <c r="OE35" s="137"/>
      <c r="OF35" s="137"/>
      <c r="OG35" s="137"/>
      <c r="OH35" s="137"/>
      <c r="OI35" s="137"/>
      <c r="OJ35" s="137"/>
      <c r="OK35" s="137"/>
      <c r="OL35" s="137"/>
      <c r="OM35" s="137"/>
      <c r="ON35" s="137"/>
      <c r="OO35" s="137"/>
      <c r="OP35" s="137"/>
      <c r="OQ35" s="137"/>
      <c r="OR35" s="137"/>
      <c r="OS35" s="137"/>
      <c r="OT35" s="137"/>
      <c r="OU35" s="137"/>
      <c r="OV35" s="137"/>
      <c r="OW35" s="137"/>
      <c r="OX35" s="137"/>
      <c r="OY35" s="137"/>
      <c r="OZ35" s="137"/>
      <c r="PA35" s="137"/>
      <c r="PB35" s="137"/>
      <c r="PC35" s="137"/>
      <c r="PD35" s="137"/>
      <c r="PE35" s="137"/>
      <c r="PF35" s="137"/>
      <c r="PG35" s="137"/>
      <c r="PH35" s="137"/>
      <c r="PI35" s="137"/>
      <c r="PJ35" s="137"/>
      <c r="PK35" s="137"/>
      <c r="PL35" s="137"/>
      <c r="PM35" s="137"/>
      <c r="PN35" s="137"/>
      <c r="PO35" s="137"/>
      <c r="PP35" s="137"/>
      <c r="PQ35" s="137"/>
      <c r="PR35" s="137"/>
      <c r="PS35" s="137"/>
      <c r="PT35" s="137"/>
      <c r="PU35" s="137"/>
      <c r="PV35" s="137"/>
      <c r="PW35" s="137"/>
      <c r="PX35" s="137"/>
      <c r="PY35" s="137"/>
      <c r="PZ35" s="137"/>
      <c r="QA35" s="137"/>
      <c r="QB35" s="137"/>
      <c r="QC35" s="137"/>
      <c r="QD35" s="137"/>
      <c r="QE35" s="137"/>
      <c r="QF35" s="137"/>
      <c r="QG35" s="137"/>
      <c r="QH35" s="137"/>
      <c r="QI35" s="137"/>
      <c r="QJ35" s="137"/>
      <c r="QK35" s="137"/>
      <c r="QL35" s="137"/>
      <c r="QM35" s="137"/>
      <c r="QN35" s="137"/>
      <c r="QO35" s="137"/>
      <c r="QP35" s="137"/>
      <c r="QQ35" s="137"/>
      <c r="QR35" s="137"/>
      <c r="QS35" s="137"/>
      <c r="QT35" s="137"/>
      <c r="QU35" s="137"/>
      <c r="QV35" s="137"/>
      <c r="QW35" s="137"/>
      <c r="QX35" s="137"/>
      <c r="QY35" s="137"/>
      <c r="QZ35" s="137"/>
      <c r="RA35" s="137"/>
      <c r="RB35" s="137"/>
      <c r="RC35" s="137"/>
      <c r="RD35" s="137"/>
      <c r="RE35" s="137"/>
      <c r="RF35" s="137"/>
      <c r="RG35" s="137"/>
      <c r="RH35" s="137"/>
      <c r="RI35" s="137"/>
      <c r="RJ35" s="137"/>
      <c r="RK35" s="137"/>
      <c r="RL35" s="137"/>
      <c r="RM35" s="137"/>
      <c r="RN35" s="137"/>
      <c r="RO35" s="137"/>
      <c r="RP35" s="137"/>
      <c r="RQ35" s="137"/>
      <c r="RR35" s="137"/>
      <c r="RS35" s="137"/>
      <c r="RT35" s="137"/>
      <c r="RU35" s="137"/>
      <c r="RV35" s="137"/>
      <c r="RW35" s="137"/>
      <c r="RX35" s="137"/>
      <c r="RY35" s="137"/>
      <c r="RZ35" s="137"/>
      <c r="SA35" s="137"/>
      <c r="SB35" s="137"/>
      <c r="SC35" s="137"/>
      <c r="SD35" s="137"/>
      <c r="SE35" s="137"/>
      <c r="SF35" s="137"/>
      <c r="SG35" s="137"/>
      <c r="SH35" s="137"/>
      <c r="SI35" s="137"/>
      <c r="SJ35" s="137"/>
      <c r="SK35" s="137"/>
      <c r="SL35" s="137"/>
      <c r="SM35" s="137"/>
      <c r="SN35" s="137"/>
      <c r="SO35" s="137"/>
      <c r="SP35" s="137"/>
      <c r="SQ35" s="137"/>
      <c r="SR35" s="137"/>
      <c r="SS35" s="137"/>
      <c r="ST35" s="137"/>
      <c r="SU35" s="137"/>
      <c r="SV35" s="137"/>
      <c r="SW35" s="137"/>
      <c r="SX35" s="137"/>
      <c r="SY35" s="137"/>
      <c r="SZ35" s="137"/>
      <c r="TA35" s="137"/>
      <c r="TB35" s="137"/>
      <c r="TC35" s="137"/>
      <c r="TD35" s="137"/>
      <c r="TE35" s="137"/>
      <c r="TF35" s="137"/>
      <c r="TG35" s="137"/>
      <c r="TH35" s="137"/>
      <c r="TI35" s="137"/>
      <c r="TJ35" s="137"/>
      <c r="TK35" s="137"/>
      <c r="TL35" s="137"/>
      <c r="TM35" s="137"/>
      <c r="TN35" s="137"/>
      <c r="TO35" s="137"/>
      <c r="TP35" s="137"/>
      <c r="TQ35" s="137"/>
      <c r="TR35" s="137"/>
      <c r="TS35" s="137"/>
      <c r="TT35" s="137"/>
      <c r="TU35" s="137"/>
      <c r="TV35" s="137"/>
      <c r="TW35" s="137"/>
      <c r="TX35" s="137"/>
      <c r="TY35" s="137"/>
      <c r="TZ35" s="137"/>
      <c r="UA35" s="137"/>
      <c r="UB35" s="137"/>
      <c r="UC35" s="137"/>
      <c r="UD35" s="137"/>
      <c r="UE35" s="137"/>
      <c r="UF35" s="137"/>
      <c r="UG35" s="137"/>
      <c r="UH35" s="137"/>
      <c r="UI35" s="137"/>
      <c r="UJ35" s="137"/>
      <c r="UK35" s="137"/>
      <c r="UL35" s="137"/>
      <c r="UM35" s="137"/>
      <c r="UN35" s="137"/>
      <c r="UO35" s="137"/>
      <c r="UP35" s="137"/>
      <c r="UQ35" s="137"/>
      <c r="UR35" s="137"/>
      <c r="US35" s="137"/>
      <c r="UT35" s="137"/>
      <c r="UU35" s="137"/>
      <c r="UV35" s="137"/>
      <c r="UW35" s="137"/>
      <c r="UX35" s="137"/>
      <c r="UY35" s="137"/>
      <c r="UZ35" s="137"/>
      <c r="VA35" s="137"/>
      <c r="VB35" s="137"/>
      <c r="VC35" s="137"/>
      <c r="VD35" s="137"/>
      <c r="VE35" s="137"/>
      <c r="VF35" s="137"/>
      <c r="VG35" s="137"/>
      <c r="VH35" s="137"/>
      <c r="VI35" s="137"/>
      <c r="VJ35" s="137"/>
      <c r="VK35" s="137"/>
      <c r="VL35" s="137"/>
      <c r="VM35" s="137"/>
      <c r="VN35" s="137"/>
      <c r="VO35" s="137"/>
      <c r="VP35" s="137"/>
      <c r="VQ35" s="137"/>
      <c r="VR35" s="137"/>
      <c r="VS35" s="137"/>
      <c r="VT35" s="137"/>
      <c r="VU35" s="137"/>
      <c r="VV35" s="137"/>
      <c r="VW35" s="137"/>
      <c r="VX35" s="137"/>
      <c r="VY35" s="137"/>
      <c r="VZ35" s="137"/>
      <c r="WA35" s="137"/>
      <c r="WB35" s="137"/>
      <c r="WC35" s="137"/>
      <c r="WD35" s="137"/>
      <c r="WE35" s="137"/>
      <c r="WF35" s="137"/>
      <c r="WG35" s="137"/>
      <c r="WH35" s="137"/>
      <c r="WI35" s="137"/>
      <c r="WJ35" s="137"/>
      <c r="WK35" s="137"/>
      <c r="WL35" s="137"/>
      <c r="WM35" s="137"/>
      <c r="WN35" s="137"/>
      <c r="WO35" s="137"/>
      <c r="WP35" s="137"/>
      <c r="WQ35" s="137"/>
      <c r="WR35" s="137"/>
      <c r="WS35" s="137"/>
      <c r="WT35" s="137"/>
      <c r="WU35" s="137"/>
      <c r="WV35" s="137"/>
      <c r="WW35" s="137"/>
      <c r="WX35" s="137"/>
      <c r="WY35" s="137"/>
      <c r="WZ35" s="137"/>
      <c r="XA35" s="137"/>
      <c r="XB35" s="137"/>
      <c r="XC35" s="137"/>
      <c r="XD35" s="137"/>
      <c r="XE35" s="137"/>
      <c r="XF35" s="137"/>
      <c r="XG35" s="137"/>
      <c r="XH35" s="137"/>
      <c r="XI35" s="137"/>
      <c r="XJ35" s="137"/>
      <c r="XK35" s="137"/>
      <c r="XL35" s="137"/>
      <c r="XM35" s="137"/>
      <c r="XN35" s="137"/>
      <c r="XO35" s="137"/>
      <c r="XP35" s="137"/>
      <c r="XQ35" s="137"/>
      <c r="XR35" s="137"/>
      <c r="XS35" s="137"/>
      <c r="XT35" s="137"/>
      <c r="XU35" s="137"/>
      <c r="XV35" s="137"/>
      <c r="XW35" s="137"/>
      <c r="XX35" s="137"/>
      <c r="XY35" s="137"/>
      <c r="XZ35" s="137"/>
      <c r="YA35" s="137"/>
      <c r="YB35" s="137"/>
      <c r="YC35" s="137"/>
      <c r="YD35" s="137"/>
      <c r="YE35" s="137"/>
      <c r="YF35" s="137"/>
      <c r="YG35" s="137"/>
      <c r="YH35" s="137"/>
      <c r="YI35" s="137"/>
      <c r="YJ35" s="137"/>
      <c r="YK35" s="137"/>
      <c r="YL35" s="137"/>
      <c r="YM35" s="137"/>
      <c r="YN35" s="137"/>
      <c r="YO35" s="137"/>
      <c r="YP35" s="137"/>
      <c r="YQ35" s="137"/>
      <c r="YR35" s="137"/>
      <c r="YS35" s="137"/>
      <c r="YT35" s="137"/>
      <c r="YU35" s="137"/>
      <c r="YV35" s="137"/>
      <c r="YW35" s="137"/>
      <c r="YX35" s="137"/>
      <c r="YY35" s="137"/>
      <c r="YZ35" s="137"/>
      <c r="ZA35" s="137"/>
      <c r="ZB35" s="137"/>
      <c r="ZC35" s="137"/>
      <c r="ZD35" s="137"/>
      <c r="ZE35" s="137"/>
      <c r="ZF35" s="137"/>
      <c r="ZG35" s="137"/>
      <c r="ZH35" s="137"/>
      <c r="ZI35" s="137"/>
      <c r="ZJ35" s="137"/>
      <c r="ZK35" s="137"/>
      <c r="ZL35" s="137"/>
      <c r="ZM35" s="137"/>
      <c r="ZN35" s="137"/>
      <c r="ZO35" s="137"/>
      <c r="ZP35" s="137"/>
      <c r="ZQ35" s="137"/>
      <c r="ZR35" s="137"/>
      <c r="ZS35" s="137"/>
      <c r="ZT35" s="137"/>
      <c r="ZU35" s="137"/>
      <c r="ZV35" s="137"/>
      <c r="ZW35" s="137"/>
      <c r="ZX35" s="137"/>
      <c r="ZY35" s="137"/>
      <c r="ZZ35" s="137"/>
      <c r="AAA35" s="137"/>
      <c r="AAB35" s="137"/>
      <c r="AAC35" s="137"/>
      <c r="AAD35" s="137"/>
      <c r="AAE35" s="137"/>
      <c r="AAF35" s="137"/>
      <c r="AAG35" s="137"/>
      <c r="AAH35" s="137"/>
      <c r="AAI35" s="137"/>
      <c r="AAJ35" s="137"/>
      <c r="AAK35" s="137"/>
      <c r="AAL35" s="137"/>
      <c r="AAM35" s="137"/>
      <c r="AAN35" s="137"/>
      <c r="AAO35" s="137"/>
      <c r="AAP35" s="137"/>
      <c r="AAQ35" s="137"/>
      <c r="AAR35" s="137"/>
      <c r="AAS35" s="137"/>
      <c r="AAT35" s="137"/>
      <c r="AAU35" s="137"/>
      <c r="AAV35" s="137"/>
      <c r="AAW35" s="137"/>
      <c r="AAX35" s="137"/>
      <c r="AAY35" s="137"/>
      <c r="AAZ35" s="137"/>
      <c r="ABA35" s="137"/>
      <c r="ABB35" s="137"/>
      <c r="ABC35" s="137"/>
      <c r="ABD35" s="137"/>
      <c r="ABE35" s="137"/>
      <c r="ABF35" s="137"/>
      <c r="ABG35" s="137"/>
      <c r="ABH35" s="137"/>
      <c r="ABI35" s="137"/>
      <c r="ABJ35" s="137"/>
      <c r="ABK35" s="137"/>
      <c r="ABL35" s="137"/>
      <c r="ABM35" s="137"/>
      <c r="ABN35" s="137"/>
      <c r="ABO35" s="137"/>
      <c r="ABP35" s="137"/>
      <c r="ABQ35" s="137"/>
      <c r="ABR35" s="137"/>
      <c r="ABS35" s="137"/>
      <c r="ABT35" s="137"/>
      <c r="ABU35" s="137"/>
      <c r="ABV35" s="137"/>
      <c r="ABW35" s="137"/>
      <c r="ABX35" s="137"/>
      <c r="ABY35" s="137"/>
      <c r="ABZ35" s="137"/>
      <c r="ACA35" s="137"/>
      <c r="ACB35" s="137"/>
      <c r="ACC35" s="137"/>
      <c r="ACD35" s="137"/>
      <c r="ACE35" s="137"/>
      <c r="ACF35" s="137"/>
      <c r="ACG35" s="137"/>
      <c r="ACH35" s="137"/>
      <c r="ACI35" s="137"/>
      <c r="ACJ35" s="137"/>
      <c r="ACK35" s="137"/>
      <c r="ACL35" s="137"/>
      <c r="ACM35" s="137"/>
      <c r="ACN35" s="137"/>
      <c r="ACO35" s="137"/>
      <c r="ACP35" s="137"/>
      <c r="ACQ35" s="137"/>
      <c r="ACR35" s="137"/>
      <c r="ACS35" s="137"/>
      <c r="ACT35" s="137"/>
      <c r="ACU35" s="137"/>
      <c r="ACV35" s="137"/>
      <c r="ACW35" s="137"/>
      <c r="ACX35" s="137"/>
      <c r="ACY35" s="137"/>
      <c r="ACZ35" s="137"/>
      <c r="ADA35" s="137"/>
      <c r="ADB35" s="137"/>
      <c r="ADC35" s="137"/>
      <c r="ADD35" s="137"/>
      <c r="ADE35" s="137"/>
      <c r="ADF35" s="137"/>
      <c r="ADG35" s="137"/>
      <c r="ADH35" s="137"/>
      <c r="ADI35" s="137"/>
      <c r="ADJ35" s="137"/>
      <c r="ADK35" s="137"/>
      <c r="ADL35" s="137"/>
      <c r="ADM35" s="137"/>
      <c r="ADN35" s="137"/>
      <c r="ADO35" s="137"/>
      <c r="ADP35" s="137"/>
      <c r="ADQ35" s="137"/>
      <c r="ADR35" s="137"/>
      <c r="ADS35" s="137"/>
      <c r="ADT35" s="137"/>
      <c r="ADU35" s="137"/>
      <c r="ADV35" s="137"/>
      <c r="ADW35" s="137"/>
      <c r="ADX35" s="137"/>
      <c r="ADY35" s="137"/>
      <c r="ADZ35" s="137"/>
      <c r="AEA35" s="137"/>
      <c r="AEB35" s="137"/>
      <c r="AEC35" s="137"/>
      <c r="AED35" s="137"/>
      <c r="AEE35" s="137"/>
      <c r="AEF35" s="137"/>
      <c r="AEG35" s="137"/>
      <c r="AEH35" s="137"/>
      <c r="AEI35" s="137"/>
      <c r="AEJ35" s="137"/>
      <c r="AEK35" s="137"/>
      <c r="AEL35" s="137"/>
      <c r="AEM35" s="137"/>
      <c r="AEN35" s="137"/>
      <c r="AEO35" s="137"/>
      <c r="AEP35" s="137"/>
      <c r="AEQ35" s="137"/>
      <c r="AER35" s="137"/>
      <c r="AES35" s="137"/>
      <c r="AET35" s="137"/>
      <c r="AEU35" s="137"/>
      <c r="AEV35" s="137"/>
      <c r="AEW35" s="137"/>
      <c r="AEX35" s="137"/>
      <c r="AEY35" s="137"/>
      <c r="AEZ35" s="137"/>
      <c r="AFA35" s="137"/>
      <c r="AFB35" s="137"/>
      <c r="AFC35" s="137"/>
      <c r="AFD35" s="137"/>
      <c r="AFE35" s="137"/>
      <c r="AFF35" s="137"/>
      <c r="AFG35" s="137"/>
      <c r="AFH35" s="137"/>
      <c r="AFI35" s="137"/>
      <c r="AFJ35" s="137"/>
      <c r="AFK35" s="137"/>
      <c r="AFL35" s="137"/>
      <c r="AFM35" s="137"/>
      <c r="AFN35" s="137"/>
      <c r="AFO35" s="137"/>
      <c r="AFP35" s="137"/>
      <c r="AFQ35" s="137"/>
      <c r="AFR35" s="137"/>
      <c r="AFS35" s="137"/>
      <c r="AFT35" s="137"/>
      <c r="AFU35" s="137"/>
      <c r="AFV35" s="137"/>
      <c r="AFW35" s="137"/>
      <c r="AFX35" s="137"/>
      <c r="AFY35" s="137"/>
      <c r="AFZ35" s="137"/>
      <c r="AGA35" s="137"/>
      <c r="AGB35" s="137"/>
      <c r="AGC35" s="137"/>
      <c r="AGD35" s="137"/>
      <c r="AGE35" s="137"/>
      <c r="AGF35" s="137"/>
      <c r="AGG35" s="137"/>
      <c r="AGH35" s="137"/>
      <c r="AGI35" s="137"/>
      <c r="AGJ35" s="137"/>
      <c r="AGK35" s="137"/>
      <c r="AGL35" s="137"/>
      <c r="AGM35" s="137"/>
      <c r="AGN35" s="137"/>
      <c r="AGO35" s="137"/>
      <c r="AGP35" s="137"/>
      <c r="AGQ35" s="137"/>
      <c r="AGR35" s="137"/>
      <c r="AGS35" s="137"/>
      <c r="AGT35" s="137"/>
      <c r="AGU35" s="137"/>
      <c r="AGV35" s="137"/>
      <c r="AGW35" s="137"/>
      <c r="AGX35" s="137"/>
      <c r="AGY35" s="137"/>
      <c r="AGZ35" s="137"/>
      <c r="AHA35" s="137"/>
      <c r="AHB35" s="137"/>
      <c r="AHC35" s="137"/>
      <c r="AHD35" s="137"/>
      <c r="AHE35" s="137"/>
      <c r="AHF35" s="137"/>
      <c r="AHG35" s="137"/>
      <c r="AHH35" s="137"/>
      <c r="AHI35" s="137"/>
      <c r="AHJ35" s="137"/>
      <c r="AHK35" s="137"/>
      <c r="AHL35" s="137"/>
      <c r="AHM35" s="137"/>
      <c r="AHN35" s="137"/>
      <c r="AHO35" s="137"/>
      <c r="AHP35" s="137"/>
      <c r="AHQ35" s="137"/>
      <c r="AHR35" s="137"/>
      <c r="AHS35" s="137"/>
      <c r="AHT35" s="137"/>
      <c r="AHU35" s="137"/>
      <c r="AHV35" s="137"/>
      <c r="AHW35" s="137"/>
      <c r="AHX35" s="137"/>
      <c r="AHY35" s="137"/>
      <c r="AHZ35" s="137"/>
      <c r="AIA35" s="137"/>
      <c r="AIB35" s="137"/>
      <c r="AIC35" s="137"/>
      <c r="AID35" s="137"/>
      <c r="AIE35" s="137"/>
      <c r="AIF35" s="137"/>
      <c r="AIG35" s="137"/>
      <c r="AIH35" s="137"/>
      <c r="AII35" s="137"/>
      <c r="AIJ35" s="137"/>
      <c r="AIK35" s="137"/>
      <c r="AIL35" s="137"/>
      <c r="AIM35" s="137"/>
      <c r="AIN35" s="137"/>
      <c r="AIO35" s="137"/>
      <c r="AIP35" s="137"/>
      <c r="AIQ35" s="137"/>
      <c r="AIR35" s="137"/>
      <c r="AIS35" s="137"/>
      <c r="AIT35" s="137"/>
      <c r="AIU35" s="137"/>
      <c r="AIV35" s="137"/>
      <c r="AIW35" s="137"/>
      <c r="AIX35" s="137"/>
      <c r="AIY35" s="137"/>
      <c r="AIZ35" s="137"/>
      <c r="AJA35" s="137"/>
      <c r="AJB35" s="137"/>
      <c r="AJC35" s="137"/>
      <c r="AJD35" s="137"/>
      <c r="AJE35" s="137"/>
      <c r="AJF35" s="137"/>
      <c r="AJG35" s="137"/>
      <c r="AJH35" s="137"/>
      <c r="AJI35" s="137"/>
      <c r="AJJ35" s="137"/>
      <c r="AJK35" s="137"/>
      <c r="AJL35" s="137"/>
      <c r="AJM35" s="137"/>
      <c r="AJN35" s="137"/>
      <c r="AJO35" s="137"/>
      <c r="AJP35" s="137"/>
      <c r="AJQ35" s="137"/>
      <c r="AJR35" s="137"/>
      <c r="AJS35" s="137"/>
      <c r="AJT35" s="137"/>
      <c r="AJU35" s="137"/>
      <c r="AJV35" s="137"/>
      <c r="AJW35" s="137"/>
      <c r="AJX35" s="137"/>
      <c r="AJY35" s="137"/>
      <c r="AJZ35" s="137"/>
      <c r="AKA35" s="137"/>
      <c r="AKB35" s="137"/>
      <c r="AKC35" s="137"/>
      <c r="AKD35" s="137"/>
      <c r="AKE35" s="137"/>
      <c r="AKF35" s="137"/>
      <c r="AKG35" s="137"/>
      <c r="AKH35" s="137"/>
      <c r="AKI35" s="137"/>
      <c r="AKJ35" s="137"/>
      <c r="AKK35" s="137"/>
      <c r="AKL35" s="137"/>
      <c r="AKM35" s="137"/>
      <c r="AKN35" s="137"/>
      <c r="AKO35" s="137"/>
      <c r="AKP35" s="137"/>
      <c r="AKQ35" s="137"/>
      <c r="AKR35" s="137"/>
      <c r="AKS35" s="137"/>
      <c r="AKT35" s="137"/>
      <c r="AKU35" s="137"/>
      <c r="AKV35" s="137"/>
      <c r="AKW35" s="137"/>
      <c r="AKX35" s="137"/>
      <c r="AKY35" s="137"/>
      <c r="AKZ35" s="137"/>
      <c r="ALA35" s="137"/>
      <c r="ALB35" s="137"/>
      <c r="ALC35" s="137"/>
      <c r="ALD35" s="137"/>
      <c r="ALE35" s="137"/>
      <c r="ALF35" s="137"/>
      <c r="ALG35" s="137"/>
      <c r="ALH35" s="137"/>
      <c r="ALI35" s="137"/>
      <c r="ALJ35" s="137"/>
      <c r="ALK35" s="137"/>
      <c r="ALL35" s="137"/>
      <c r="ALM35" s="137"/>
      <c r="ALN35" s="137"/>
      <c r="ALO35" s="137"/>
      <c r="ALP35" s="137"/>
      <c r="ALQ35" s="137"/>
      <c r="ALR35" s="137"/>
      <c r="ALS35" s="137"/>
      <c r="ALT35" s="137"/>
      <c r="ALU35" s="137"/>
      <c r="ALV35" s="137"/>
      <c r="ALW35" s="137"/>
      <c r="ALX35" s="137"/>
      <c r="ALY35" s="137"/>
      <c r="ALZ35" s="137"/>
      <c r="AMA35" s="137"/>
      <c r="AMB35" s="137"/>
      <c r="AMC35" s="137"/>
      <c r="AMD35" s="137"/>
      <c r="AME35" s="137"/>
      <c r="AMF35" s="137"/>
      <c r="AMG35" s="137"/>
      <c r="AMH35" s="137"/>
      <c r="AMI35" s="137"/>
      <c r="AMJ35" s="137"/>
      <c r="AMK35" s="137"/>
      <c r="AML35" s="137"/>
    </row>
    <row r="36" spans="1:1026" s="230" customFormat="1" x14ac:dyDescent="0.25">
      <c r="A36" s="142"/>
      <c r="B36" s="132"/>
      <c r="C36" s="181"/>
      <c r="D36" s="126"/>
      <c r="E36" s="723"/>
      <c r="F36" s="182"/>
      <c r="G36" s="183"/>
      <c r="H36" s="130"/>
      <c r="I36" s="131"/>
      <c r="J36" s="131"/>
      <c r="K36" s="184"/>
      <c r="L36" s="133"/>
      <c r="M36" s="129"/>
      <c r="N36" s="134"/>
      <c r="O36" s="134"/>
      <c r="P36" s="134"/>
      <c r="Q36" s="134"/>
      <c r="R36" s="134"/>
      <c r="S36" s="134"/>
      <c r="T36" s="134"/>
      <c r="U36" s="134"/>
      <c r="V36" s="134"/>
      <c r="W36" s="131"/>
      <c r="X36" s="131"/>
      <c r="Y36" s="131"/>
      <c r="Z36" s="570"/>
      <c r="AA36" s="135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7"/>
      <c r="DC36" s="137"/>
      <c r="DD36" s="137"/>
      <c r="DE36" s="137"/>
      <c r="DF36" s="137"/>
      <c r="DG36" s="137"/>
      <c r="DH36" s="137"/>
      <c r="DI36" s="137"/>
      <c r="DJ36" s="137"/>
      <c r="DK36" s="137"/>
      <c r="DL36" s="137"/>
      <c r="DM36" s="137"/>
      <c r="DN36" s="137"/>
      <c r="DO36" s="137"/>
      <c r="DP36" s="137"/>
      <c r="DQ36" s="137"/>
      <c r="DR36" s="137"/>
      <c r="DS36" s="137"/>
      <c r="DT36" s="137"/>
      <c r="DU36" s="137"/>
      <c r="DV36" s="137"/>
      <c r="DW36" s="137"/>
      <c r="DX36" s="137"/>
      <c r="DY36" s="137"/>
      <c r="DZ36" s="137"/>
      <c r="EA36" s="137"/>
      <c r="EB36" s="137"/>
      <c r="EC36" s="137"/>
      <c r="ED36" s="137"/>
      <c r="EE36" s="137"/>
      <c r="EF36" s="137"/>
      <c r="EG36" s="137"/>
      <c r="EH36" s="137"/>
      <c r="EI36" s="137"/>
      <c r="EJ36" s="137"/>
      <c r="EK36" s="137"/>
      <c r="EL36" s="137"/>
      <c r="EM36" s="137"/>
      <c r="EN36" s="137"/>
      <c r="EO36" s="137"/>
      <c r="EP36" s="137"/>
      <c r="EQ36" s="137"/>
      <c r="ER36" s="137"/>
      <c r="ES36" s="137"/>
      <c r="ET36" s="137"/>
      <c r="EU36" s="137"/>
      <c r="EV36" s="137"/>
      <c r="EW36" s="137"/>
      <c r="EX36" s="137"/>
      <c r="EY36" s="137"/>
      <c r="EZ36" s="137"/>
      <c r="FA36" s="137"/>
      <c r="FB36" s="137"/>
      <c r="FC36" s="137"/>
      <c r="FD36" s="137"/>
      <c r="FE36" s="137"/>
      <c r="FF36" s="137"/>
      <c r="FG36" s="137"/>
      <c r="FH36" s="137"/>
      <c r="FI36" s="137"/>
      <c r="FJ36" s="137"/>
      <c r="FK36" s="137"/>
      <c r="FL36" s="137"/>
      <c r="FM36" s="137"/>
      <c r="FN36" s="137"/>
      <c r="FO36" s="137"/>
      <c r="FP36" s="137"/>
      <c r="FQ36" s="137"/>
      <c r="FR36" s="137"/>
      <c r="FS36" s="137"/>
      <c r="FT36" s="137"/>
      <c r="FU36" s="137"/>
      <c r="FV36" s="137"/>
      <c r="FW36" s="137"/>
      <c r="FX36" s="137"/>
      <c r="FY36" s="137"/>
      <c r="FZ36" s="137"/>
      <c r="GA36" s="137"/>
      <c r="GB36" s="137"/>
      <c r="GC36" s="137"/>
      <c r="GD36" s="137"/>
      <c r="GE36" s="137"/>
      <c r="GF36" s="137"/>
      <c r="GG36" s="137"/>
      <c r="GH36" s="137"/>
      <c r="GI36" s="137"/>
      <c r="GJ36" s="137"/>
      <c r="GK36" s="137"/>
      <c r="GL36" s="137"/>
      <c r="GM36" s="137"/>
      <c r="GN36" s="137"/>
      <c r="GO36" s="137"/>
      <c r="GP36" s="137"/>
      <c r="GQ36" s="137"/>
      <c r="GR36" s="137"/>
      <c r="GS36" s="137"/>
      <c r="GT36" s="137"/>
      <c r="GU36" s="137"/>
      <c r="GV36" s="137"/>
      <c r="GW36" s="137"/>
      <c r="GX36" s="137"/>
      <c r="GY36" s="137"/>
      <c r="GZ36" s="137"/>
      <c r="HA36" s="137"/>
      <c r="HB36" s="137"/>
      <c r="HC36" s="137"/>
      <c r="HD36" s="137"/>
      <c r="HE36" s="137"/>
      <c r="HF36" s="137"/>
      <c r="HG36" s="137"/>
      <c r="HH36" s="137"/>
      <c r="HI36" s="137"/>
      <c r="HJ36" s="137"/>
      <c r="HK36" s="137"/>
      <c r="HL36" s="137"/>
      <c r="HM36" s="137"/>
      <c r="HN36" s="137"/>
      <c r="HO36" s="137"/>
      <c r="HP36" s="137"/>
      <c r="HQ36" s="137"/>
      <c r="HR36" s="137"/>
      <c r="HS36" s="137"/>
      <c r="HT36" s="137"/>
      <c r="HU36" s="137"/>
      <c r="HV36" s="137"/>
      <c r="HW36" s="137"/>
      <c r="HX36" s="137"/>
      <c r="HY36" s="137"/>
      <c r="HZ36" s="137"/>
      <c r="IA36" s="137"/>
      <c r="IB36" s="137"/>
      <c r="IC36" s="137"/>
      <c r="ID36" s="137"/>
      <c r="IE36" s="137"/>
      <c r="IF36" s="137"/>
      <c r="IG36" s="137"/>
      <c r="IH36" s="137"/>
      <c r="II36" s="137"/>
      <c r="IJ36" s="137"/>
      <c r="IK36" s="137"/>
      <c r="IL36" s="137"/>
      <c r="IM36" s="137"/>
      <c r="IN36" s="137"/>
      <c r="IO36" s="137"/>
      <c r="IP36" s="137"/>
      <c r="IQ36" s="137"/>
      <c r="IR36" s="137"/>
      <c r="IS36" s="137"/>
      <c r="IT36" s="137"/>
      <c r="IU36" s="137"/>
      <c r="IV36" s="137"/>
      <c r="IW36" s="137"/>
      <c r="IX36" s="137"/>
      <c r="IY36" s="137"/>
      <c r="IZ36" s="137"/>
      <c r="JA36" s="137"/>
      <c r="JB36" s="137"/>
      <c r="JC36" s="137"/>
      <c r="JD36" s="137"/>
      <c r="JE36" s="137"/>
      <c r="JF36" s="137"/>
      <c r="JG36" s="137"/>
      <c r="JH36" s="137"/>
      <c r="JI36" s="137"/>
      <c r="JJ36" s="137"/>
      <c r="JK36" s="137"/>
      <c r="JL36" s="137"/>
      <c r="JM36" s="137"/>
      <c r="JN36" s="137"/>
      <c r="JO36" s="137"/>
      <c r="JP36" s="137"/>
      <c r="JQ36" s="137"/>
      <c r="JR36" s="137"/>
      <c r="JS36" s="137"/>
      <c r="JT36" s="137"/>
      <c r="JU36" s="137"/>
      <c r="JV36" s="137"/>
      <c r="JW36" s="137"/>
      <c r="JX36" s="137"/>
      <c r="JY36" s="137"/>
      <c r="JZ36" s="137"/>
      <c r="KA36" s="137"/>
      <c r="KB36" s="137"/>
      <c r="KC36" s="137"/>
      <c r="KD36" s="137"/>
      <c r="KE36" s="137"/>
      <c r="KF36" s="137"/>
      <c r="KG36" s="137"/>
      <c r="KH36" s="137"/>
      <c r="KI36" s="137"/>
      <c r="KJ36" s="137"/>
      <c r="KK36" s="137"/>
      <c r="KL36" s="137"/>
      <c r="KM36" s="137"/>
      <c r="KN36" s="137"/>
      <c r="KO36" s="137"/>
      <c r="KP36" s="137"/>
      <c r="KQ36" s="137"/>
      <c r="KR36" s="137"/>
      <c r="KS36" s="137"/>
      <c r="KT36" s="137"/>
      <c r="KU36" s="137"/>
      <c r="KV36" s="137"/>
      <c r="KW36" s="137"/>
      <c r="KX36" s="137"/>
      <c r="KY36" s="137"/>
      <c r="KZ36" s="137"/>
      <c r="LA36" s="137"/>
      <c r="LB36" s="137"/>
      <c r="LC36" s="137"/>
      <c r="LD36" s="137"/>
      <c r="LE36" s="137"/>
      <c r="LF36" s="137"/>
      <c r="LG36" s="137"/>
      <c r="LH36" s="137"/>
      <c r="LI36" s="137"/>
      <c r="LJ36" s="137"/>
      <c r="LK36" s="137"/>
      <c r="LL36" s="137"/>
      <c r="LM36" s="137"/>
      <c r="LN36" s="137"/>
      <c r="LO36" s="137"/>
      <c r="LP36" s="137"/>
      <c r="LQ36" s="137"/>
      <c r="LR36" s="137"/>
      <c r="LS36" s="137"/>
      <c r="LT36" s="137"/>
      <c r="LU36" s="137"/>
      <c r="LV36" s="137"/>
      <c r="LW36" s="137"/>
      <c r="LX36" s="137"/>
      <c r="LY36" s="137"/>
      <c r="LZ36" s="137"/>
      <c r="MA36" s="137"/>
      <c r="MB36" s="137"/>
      <c r="MC36" s="137"/>
      <c r="MD36" s="137"/>
      <c r="ME36" s="137"/>
      <c r="MF36" s="137"/>
      <c r="MG36" s="137"/>
      <c r="MH36" s="137"/>
      <c r="MI36" s="137"/>
      <c r="MJ36" s="137"/>
      <c r="MK36" s="137"/>
      <c r="ML36" s="137"/>
      <c r="MM36" s="137"/>
      <c r="MN36" s="137"/>
      <c r="MO36" s="137"/>
      <c r="MP36" s="137"/>
      <c r="MQ36" s="137"/>
      <c r="MR36" s="137"/>
      <c r="MS36" s="137"/>
      <c r="MT36" s="137"/>
      <c r="MU36" s="137"/>
      <c r="MV36" s="137"/>
      <c r="MW36" s="137"/>
      <c r="MX36" s="137"/>
      <c r="MY36" s="137"/>
      <c r="MZ36" s="137"/>
      <c r="NA36" s="137"/>
      <c r="NB36" s="137"/>
      <c r="NC36" s="137"/>
      <c r="ND36" s="137"/>
      <c r="NE36" s="137"/>
      <c r="NF36" s="137"/>
      <c r="NG36" s="137"/>
      <c r="NH36" s="137"/>
      <c r="NI36" s="137"/>
      <c r="NJ36" s="137"/>
      <c r="NK36" s="137"/>
      <c r="NL36" s="137"/>
      <c r="NM36" s="137"/>
      <c r="NN36" s="137"/>
      <c r="NO36" s="137"/>
      <c r="NP36" s="137"/>
      <c r="NQ36" s="137"/>
      <c r="NR36" s="137"/>
      <c r="NS36" s="137"/>
      <c r="NT36" s="137"/>
      <c r="NU36" s="137"/>
      <c r="NV36" s="137"/>
      <c r="NW36" s="137"/>
      <c r="NX36" s="137"/>
      <c r="NY36" s="137"/>
      <c r="NZ36" s="137"/>
      <c r="OA36" s="137"/>
      <c r="OB36" s="137"/>
      <c r="OC36" s="137"/>
      <c r="OD36" s="137"/>
      <c r="OE36" s="137"/>
      <c r="OF36" s="137"/>
      <c r="OG36" s="137"/>
      <c r="OH36" s="137"/>
      <c r="OI36" s="137"/>
      <c r="OJ36" s="137"/>
      <c r="OK36" s="137"/>
      <c r="OL36" s="137"/>
      <c r="OM36" s="137"/>
      <c r="ON36" s="137"/>
      <c r="OO36" s="137"/>
      <c r="OP36" s="137"/>
      <c r="OQ36" s="137"/>
      <c r="OR36" s="137"/>
      <c r="OS36" s="137"/>
      <c r="OT36" s="137"/>
      <c r="OU36" s="137"/>
      <c r="OV36" s="137"/>
      <c r="OW36" s="137"/>
      <c r="OX36" s="137"/>
      <c r="OY36" s="137"/>
      <c r="OZ36" s="137"/>
      <c r="PA36" s="137"/>
      <c r="PB36" s="137"/>
      <c r="PC36" s="137"/>
      <c r="PD36" s="137"/>
      <c r="PE36" s="137"/>
      <c r="PF36" s="137"/>
      <c r="PG36" s="137"/>
      <c r="PH36" s="137"/>
      <c r="PI36" s="137"/>
      <c r="PJ36" s="137"/>
      <c r="PK36" s="137"/>
      <c r="PL36" s="137"/>
      <c r="PM36" s="137"/>
      <c r="PN36" s="137"/>
      <c r="PO36" s="137"/>
      <c r="PP36" s="137"/>
      <c r="PQ36" s="137"/>
      <c r="PR36" s="137"/>
      <c r="PS36" s="137"/>
      <c r="PT36" s="137"/>
      <c r="PU36" s="137"/>
      <c r="PV36" s="137"/>
      <c r="PW36" s="137"/>
      <c r="PX36" s="137"/>
      <c r="PY36" s="137"/>
      <c r="PZ36" s="137"/>
      <c r="QA36" s="137"/>
      <c r="QB36" s="137"/>
      <c r="QC36" s="137"/>
      <c r="QD36" s="137"/>
      <c r="QE36" s="137"/>
      <c r="QF36" s="137"/>
      <c r="QG36" s="137"/>
      <c r="QH36" s="137"/>
      <c r="QI36" s="137"/>
      <c r="QJ36" s="137"/>
      <c r="QK36" s="137"/>
      <c r="QL36" s="137"/>
      <c r="QM36" s="137"/>
      <c r="QN36" s="137"/>
      <c r="QO36" s="137"/>
      <c r="QP36" s="137"/>
      <c r="QQ36" s="137"/>
      <c r="QR36" s="137"/>
      <c r="QS36" s="137"/>
      <c r="QT36" s="137"/>
      <c r="QU36" s="137"/>
      <c r="QV36" s="137"/>
      <c r="QW36" s="137"/>
      <c r="QX36" s="137"/>
      <c r="QY36" s="137"/>
      <c r="QZ36" s="137"/>
      <c r="RA36" s="137"/>
      <c r="RB36" s="137"/>
      <c r="RC36" s="137"/>
      <c r="RD36" s="137"/>
      <c r="RE36" s="137"/>
      <c r="RF36" s="137"/>
      <c r="RG36" s="137"/>
      <c r="RH36" s="137"/>
      <c r="RI36" s="137"/>
      <c r="RJ36" s="137"/>
      <c r="RK36" s="137"/>
      <c r="RL36" s="137"/>
      <c r="RM36" s="137"/>
      <c r="RN36" s="137"/>
      <c r="RO36" s="137"/>
      <c r="RP36" s="137"/>
      <c r="RQ36" s="137"/>
      <c r="RR36" s="137"/>
      <c r="RS36" s="137"/>
      <c r="RT36" s="137"/>
      <c r="RU36" s="137"/>
      <c r="RV36" s="137"/>
      <c r="RW36" s="137"/>
      <c r="RX36" s="137"/>
      <c r="RY36" s="137"/>
      <c r="RZ36" s="137"/>
      <c r="SA36" s="137"/>
      <c r="SB36" s="137"/>
      <c r="SC36" s="137"/>
      <c r="SD36" s="137"/>
      <c r="SE36" s="137"/>
      <c r="SF36" s="137"/>
      <c r="SG36" s="137"/>
      <c r="SH36" s="137"/>
      <c r="SI36" s="137"/>
      <c r="SJ36" s="137"/>
      <c r="SK36" s="137"/>
      <c r="SL36" s="137"/>
      <c r="SM36" s="137"/>
      <c r="SN36" s="137"/>
      <c r="SO36" s="137"/>
      <c r="SP36" s="137"/>
      <c r="SQ36" s="137"/>
      <c r="SR36" s="137"/>
      <c r="SS36" s="137"/>
      <c r="ST36" s="137"/>
      <c r="SU36" s="137"/>
      <c r="SV36" s="137"/>
      <c r="SW36" s="137"/>
      <c r="SX36" s="137"/>
      <c r="SY36" s="137"/>
      <c r="SZ36" s="137"/>
      <c r="TA36" s="137"/>
      <c r="TB36" s="137"/>
      <c r="TC36" s="137"/>
      <c r="TD36" s="137"/>
      <c r="TE36" s="137"/>
      <c r="TF36" s="137"/>
      <c r="TG36" s="137"/>
      <c r="TH36" s="137"/>
      <c r="TI36" s="137"/>
      <c r="TJ36" s="137"/>
      <c r="TK36" s="137"/>
      <c r="TL36" s="137"/>
      <c r="TM36" s="137"/>
      <c r="TN36" s="137"/>
      <c r="TO36" s="137"/>
      <c r="TP36" s="137"/>
      <c r="TQ36" s="137"/>
      <c r="TR36" s="137"/>
      <c r="TS36" s="137"/>
      <c r="TT36" s="137"/>
      <c r="TU36" s="137"/>
      <c r="TV36" s="137"/>
      <c r="TW36" s="137"/>
      <c r="TX36" s="137"/>
      <c r="TY36" s="137"/>
      <c r="TZ36" s="137"/>
      <c r="UA36" s="137"/>
      <c r="UB36" s="137"/>
      <c r="UC36" s="137"/>
      <c r="UD36" s="137"/>
      <c r="UE36" s="137"/>
      <c r="UF36" s="137"/>
      <c r="UG36" s="137"/>
      <c r="UH36" s="137"/>
      <c r="UI36" s="137"/>
      <c r="UJ36" s="137"/>
      <c r="UK36" s="137"/>
      <c r="UL36" s="137"/>
      <c r="UM36" s="137"/>
      <c r="UN36" s="137"/>
      <c r="UO36" s="137"/>
      <c r="UP36" s="137"/>
      <c r="UQ36" s="137"/>
      <c r="UR36" s="137"/>
      <c r="US36" s="137"/>
      <c r="UT36" s="137"/>
      <c r="UU36" s="137"/>
      <c r="UV36" s="137"/>
      <c r="UW36" s="137"/>
      <c r="UX36" s="137"/>
      <c r="UY36" s="137"/>
      <c r="UZ36" s="137"/>
      <c r="VA36" s="137"/>
      <c r="VB36" s="137"/>
      <c r="VC36" s="137"/>
      <c r="VD36" s="137"/>
      <c r="VE36" s="137"/>
      <c r="VF36" s="137"/>
      <c r="VG36" s="137"/>
      <c r="VH36" s="137"/>
      <c r="VI36" s="137"/>
      <c r="VJ36" s="137"/>
      <c r="VK36" s="137"/>
      <c r="VL36" s="137"/>
      <c r="VM36" s="137"/>
      <c r="VN36" s="137"/>
      <c r="VO36" s="137"/>
      <c r="VP36" s="137"/>
      <c r="VQ36" s="137"/>
      <c r="VR36" s="137"/>
      <c r="VS36" s="137"/>
      <c r="VT36" s="137"/>
      <c r="VU36" s="137"/>
      <c r="VV36" s="137"/>
      <c r="VW36" s="137"/>
      <c r="VX36" s="137"/>
      <c r="VY36" s="137"/>
      <c r="VZ36" s="137"/>
      <c r="WA36" s="137"/>
      <c r="WB36" s="137"/>
      <c r="WC36" s="137"/>
      <c r="WD36" s="137"/>
      <c r="WE36" s="137"/>
      <c r="WF36" s="137"/>
      <c r="WG36" s="137"/>
      <c r="WH36" s="137"/>
      <c r="WI36" s="137"/>
      <c r="WJ36" s="137"/>
      <c r="WK36" s="137"/>
      <c r="WL36" s="137"/>
      <c r="WM36" s="137"/>
      <c r="WN36" s="137"/>
      <c r="WO36" s="137"/>
      <c r="WP36" s="137"/>
      <c r="WQ36" s="137"/>
      <c r="WR36" s="137"/>
      <c r="WS36" s="137"/>
      <c r="WT36" s="137"/>
      <c r="WU36" s="137"/>
      <c r="WV36" s="137"/>
      <c r="WW36" s="137"/>
      <c r="WX36" s="137"/>
      <c r="WY36" s="137"/>
      <c r="WZ36" s="137"/>
      <c r="XA36" s="137"/>
      <c r="XB36" s="137"/>
      <c r="XC36" s="137"/>
      <c r="XD36" s="137"/>
      <c r="XE36" s="137"/>
      <c r="XF36" s="137"/>
      <c r="XG36" s="137"/>
      <c r="XH36" s="137"/>
      <c r="XI36" s="137"/>
      <c r="XJ36" s="137"/>
      <c r="XK36" s="137"/>
      <c r="XL36" s="137"/>
      <c r="XM36" s="137"/>
      <c r="XN36" s="137"/>
      <c r="XO36" s="137"/>
      <c r="XP36" s="137"/>
      <c r="XQ36" s="137"/>
      <c r="XR36" s="137"/>
      <c r="XS36" s="137"/>
      <c r="XT36" s="137"/>
      <c r="XU36" s="137"/>
      <c r="XV36" s="137"/>
      <c r="XW36" s="137"/>
      <c r="XX36" s="137"/>
      <c r="XY36" s="137"/>
      <c r="XZ36" s="137"/>
      <c r="YA36" s="137"/>
      <c r="YB36" s="137"/>
      <c r="YC36" s="137"/>
      <c r="YD36" s="137"/>
      <c r="YE36" s="137"/>
      <c r="YF36" s="137"/>
      <c r="YG36" s="137"/>
      <c r="YH36" s="137"/>
      <c r="YI36" s="137"/>
      <c r="YJ36" s="137"/>
      <c r="YK36" s="137"/>
      <c r="YL36" s="137"/>
      <c r="YM36" s="137"/>
      <c r="YN36" s="137"/>
      <c r="YO36" s="137"/>
      <c r="YP36" s="137"/>
      <c r="YQ36" s="137"/>
      <c r="YR36" s="137"/>
      <c r="YS36" s="137"/>
      <c r="YT36" s="137"/>
      <c r="YU36" s="137"/>
      <c r="YV36" s="137"/>
      <c r="YW36" s="137"/>
      <c r="YX36" s="137"/>
      <c r="YY36" s="137"/>
      <c r="YZ36" s="137"/>
      <c r="ZA36" s="137"/>
      <c r="ZB36" s="137"/>
      <c r="ZC36" s="137"/>
      <c r="ZD36" s="137"/>
      <c r="ZE36" s="137"/>
      <c r="ZF36" s="137"/>
      <c r="ZG36" s="137"/>
      <c r="ZH36" s="137"/>
      <c r="ZI36" s="137"/>
      <c r="ZJ36" s="137"/>
      <c r="ZK36" s="137"/>
      <c r="ZL36" s="137"/>
      <c r="ZM36" s="137"/>
      <c r="ZN36" s="137"/>
      <c r="ZO36" s="137"/>
      <c r="ZP36" s="137"/>
      <c r="ZQ36" s="137"/>
      <c r="ZR36" s="137"/>
      <c r="ZS36" s="137"/>
      <c r="ZT36" s="137"/>
      <c r="ZU36" s="137"/>
      <c r="ZV36" s="137"/>
      <c r="ZW36" s="137"/>
      <c r="ZX36" s="137"/>
      <c r="ZY36" s="137"/>
      <c r="ZZ36" s="137"/>
      <c r="AAA36" s="137"/>
      <c r="AAB36" s="137"/>
      <c r="AAC36" s="137"/>
      <c r="AAD36" s="137"/>
      <c r="AAE36" s="137"/>
      <c r="AAF36" s="137"/>
      <c r="AAG36" s="137"/>
      <c r="AAH36" s="137"/>
      <c r="AAI36" s="137"/>
      <c r="AAJ36" s="137"/>
      <c r="AAK36" s="137"/>
      <c r="AAL36" s="137"/>
      <c r="AAM36" s="137"/>
      <c r="AAN36" s="137"/>
      <c r="AAO36" s="137"/>
      <c r="AAP36" s="137"/>
      <c r="AAQ36" s="137"/>
      <c r="AAR36" s="137"/>
      <c r="AAS36" s="137"/>
      <c r="AAT36" s="137"/>
      <c r="AAU36" s="137"/>
      <c r="AAV36" s="137"/>
      <c r="AAW36" s="137"/>
      <c r="AAX36" s="137"/>
      <c r="AAY36" s="137"/>
      <c r="AAZ36" s="137"/>
      <c r="ABA36" s="137"/>
      <c r="ABB36" s="137"/>
      <c r="ABC36" s="137"/>
      <c r="ABD36" s="137"/>
      <c r="ABE36" s="137"/>
      <c r="ABF36" s="137"/>
      <c r="ABG36" s="137"/>
      <c r="ABH36" s="137"/>
      <c r="ABI36" s="137"/>
      <c r="ABJ36" s="137"/>
      <c r="ABK36" s="137"/>
      <c r="ABL36" s="137"/>
      <c r="ABM36" s="137"/>
      <c r="ABN36" s="137"/>
      <c r="ABO36" s="137"/>
      <c r="ABP36" s="137"/>
      <c r="ABQ36" s="137"/>
      <c r="ABR36" s="137"/>
      <c r="ABS36" s="137"/>
      <c r="ABT36" s="137"/>
      <c r="ABU36" s="137"/>
      <c r="ABV36" s="137"/>
      <c r="ABW36" s="137"/>
      <c r="ABX36" s="137"/>
      <c r="ABY36" s="137"/>
      <c r="ABZ36" s="137"/>
      <c r="ACA36" s="137"/>
      <c r="ACB36" s="137"/>
      <c r="ACC36" s="137"/>
      <c r="ACD36" s="137"/>
      <c r="ACE36" s="137"/>
      <c r="ACF36" s="137"/>
      <c r="ACG36" s="137"/>
      <c r="ACH36" s="137"/>
      <c r="ACI36" s="137"/>
      <c r="ACJ36" s="137"/>
      <c r="ACK36" s="137"/>
      <c r="ACL36" s="137"/>
      <c r="ACM36" s="137"/>
      <c r="ACN36" s="137"/>
      <c r="ACO36" s="137"/>
      <c r="ACP36" s="137"/>
      <c r="ACQ36" s="137"/>
      <c r="ACR36" s="137"/>
      <c r="ACS36" s="137"/>
      <c r="ACT36" s="137"/>
      <c r="ACU36" s="137"/>
      <c r="ACV36" s="137"/>
      <c r="ACW36" s="137"/>
      <c r="ACX36" s="137"/>
      <c r="ACY36" s="137"/>
      <c r="ACZ36" s="137"/>
      <c r="ADA36" s="137"/>
      <c r="ADB36" s="137"/>
      <c r="ADC36" s="137"/>
      <c r="ADD36" s="137"/>
      <c r="ADE36" s="137"/>
      <c r="ADF36" s="137"/>
      <c r="ADG36" s="137"/>
      <c r="ADH36" s="137"/>
      <c r="ADI36" s="137"/>
      <c r="ADJ36" s="137"/>
      <c r="ADK36" s="137"/>
      <c r="ADL36" s="137"/>
      <c r="ADM36" s="137"/>
      <c r="ADN36" s="137"/>
      <c r="ADO36" s="137"/>
      <c r="ADP36" s="137"/>
      <c r="ADQ36" s="137"/>
      <c r="ADR36" s="137"/>
      <c r="ADS36" s="137"/>
      <c r="ADT36" s="137"/>
      <c r="ADU36" s="137"/>
      <c r="ADV36" s="137"/>
      <c r="ADW36" s="137"/>
      <c r="ADX36" s="137"/>
      <c r="ADY36" s="137"/>
      <c r="ADZ36" s="137"/>
      <c r="AEA36" s="137"/>
      <c r="AEB36" s="137"/>
      <c r="AEC36" s="137"/>
      <c r="AED36" s="137"/>
      <c r="AEE36" s="137"/>
      <c r="AEF36" s="137"/>
      <c r="AEG36" s="137"/>
      <c r="AEH36" s="137"/>
      <c r="AEI36" s="137"/>
      <c r="AEJ36" s="137"/>
      <c r="AEK36" s="137"/>
      <c r="AEL36" s="137"/>
      <c r="AEM36" s="137"/>
      <c r="AEN36" s="137"/>
      <c r="AEO36" s="137"/>
      <c r="AEP36" s="137"/>
      <c r="AEQ36" s="137"/>
      <c r="AER36" s="137"/>
      <c r="AES36" s="137"/>
      <c r="AET36" s="137"/>
      <c r="AEU36" s="137"/>
      <c r="AEV36" s="137"/>
      <c r="AEW36" s="137"/>
      <c r="AEX36" s="137"/>
      <c r="AEY36" s="137"/>
      <c r="AEZ36" s="137"/>
      <c r="AFA36" s="137"/>
      <c r="AFB36" s="137"/>
      <c r="AFC36" s="137"/>
      <c r="AFD36" s="137"/>
      <c r="AFE36" s="137"/>
      <c r="AFF36" s="137"/>
      <c r="AFG36" s="137"/>
      <c r="AFH36" s="137"/>
      <c r="AFI36" s="137"/>
      <c r="AFJ36" s="137"/>
      <c r="AFK36" s="137"/>
      <c r="AFL36" s="137"/>
      <c r="AFM36" s="137"/>
      <c r="AFN36" s="137"/>
      <c r="AFO36" s="137"/>
      <c r="AFP36" s="137"/>
      <c r="AFQ36" s="137"/>
      <c r="AFR36" s="137"/>
      <c r="AFS36" s="137"/>
      <c r="AFT36" s="137"/>
      <c r="AFU36" s="137"/>
      <c r="AFV36" s="137"/>
      <c r="AFW36" s="137"/>
      <c r="AFX36" s="137"/>
      <c r="AFY36" s="137"/>
      <c r="AFZ36" s="137"/>
      <c r="AGA36" s="137"/>
      <c r="AGB36" s="137"/>
      <c r="AGC36" s="137"/>
      <c r="AGD36" s="137"/>
      <c r="AGE36" s="137"/>
      <c r="AGF36" s="137"/>
      <c r="AGG36" s="137"/>
      <c r="AGH36" s="137"/>
      <c r="AGI36" s="137"/>
      <c r="AGJ36" s="137"/>
      <c r="AGK36" s="137"/>
      <c r="AGL36" s="137"/>
      <c r="AGM36" s="137"/>
      <c r="AGN36" s="137"/>
      <c r="AGO36" s="137"/>
      <c r="AGP36" s="137"/>
      <c r="AGQ36" s="137"/>
      <c r="AGR36" s="137"/>
      <c r="AGS36" s="137"/>
      <c r="AGT36" s="137"/>
      <c r="AGU36" s="137"/>
      <c r="AGV36" s="137"/>
      <c r="AGW36" s="137"/>
      <c r="AGX36" s="137"/>
      <c r="AGY36" s="137"/>
      <c r="AGZ36" s="137"/>
      <c r="AHA36" s="137"/>
      <c r="AHB36" s="137"/>
      <c r="AHC36" s="137"/>
      <c r="AHD36" s="137"/>
      <c r="AHE36" s="137"/>
      <c r="AHF36" s="137"/>
      <c r="AHG36" s="137"/>
      <c r="AHH36" s="137"/>
      <c r="AHI36" s="137"/>
      <c r="AHJ36" s="137"/>
      <c r="AHK36" s="137"/>
      <c r="AHL36" s="137"/>
      <c r="AHM36" s="137"/>
      <c r="AHN36" s="137"/>
      <c r="AHO36" s="137"/>
      <c r="AHP36" s="137"/>
      <c r="AHQ36" s="137"/>
      <c r="AHR36" s="137"/>
      <c r="AHS36" s="137"/>
      <c r="AHT36" s="137"/>
      <c r="AHU36" s="137"/>
      <c r="AHV36" s="137"/>
      <c r="AHW36" s="137"/>
      <c r="AHX36" s="137"/>
      <c r="AHY36" s="137"/>
      <c r="AHZ36" s="137"/>
      <c r="AIA36" s="137"/>
      <c r="AIB36" s="137"/>
      <c r="AIC36" s="137"/>
      <c r="AID36" s="137"/>
      <c r="AIE36" s="137"/>
      <c r="AIF36" s="137"/>
      <c r="AIG36" s="137"/>
      <c r="AIH36" s="137"/>
      <c r="AII36" s="137"/>
      <c r="AIJ36" s="137"/>
      <c r="AIK36" s="137"/>
      <c r="AIL36" s="137"/>
      <c r="AIM36" s="137"/>
      <c r="AIN36" s="137"/>
      <c r="AIO36" s="137"/>
      <c r="AIP36" s="137"/>
      <c r="AIQ36" s="137"/>
      <c r="AIR36" s="137"/>
      <c r="AIS36" s="137"/>
      <c r="AIT36" s="137"/>
      <c r="AIU36" s="137"/>
      <c r="AIV36" s="137"/>
      <c r="AIW36" s="137"/>
      <c r="AIX36" s="137"/>
      <c r="AIY36" s="137"/>
      <c r="AIZ36" s="137"/>
      <c r="AJA36" s="137"/>
      <c r="AJB36" s="137"/>
      <c r="AJC36" s="137"/>
      <c r="AJD36" s="137"/>
      <c r="AJE36" s="137"/>
      <c r="AJF36" s="137"/>
      <c r="AJG36" s="137"/>
      <c r="AJH36" s="137"/>
      <c r="AJI36" s="137"/>
      <c r="AJJ36" s="137"/>
      <c r="AJK36" s="137"/>
      <c r="AJL36" s="137"/>
      <c r="AJM36" s="137"/>
      <c r="AJN36" s="137"/>
      <c r="AJO36" s="137"/>
      <c r="AJP36" s="137"/>
      <c r="AJQ36" s="137"/>
      <c r="AJR36" s="137"/>
      <c r="AJS36" s="137"/>
      <c r="AJT36" s="137"/>
      <c r="AJU36" s="137"/>
      <c r="AJV36" s="137"/>
      <c r="AJW36" s="137"/>
      <c r="AJX36" s="137"/>
      <c r="AJY36" s="137"/>
      <c r="AJZ36" s="137"/>
      <c r="AKA36" s="137"/>
      <c r="AKB36" s="137"/>
      <c r="AKC36" s="137"/>
      <c r="AKD36" s="137"/>
      <c r="AKE36" s="137"/>
      <c r="AKF36" s="137"/>
      <c r="AKG36" s="137"/>
      <c r="AKH36" s="137"/>
      <c r="AKI36" s="137"/>
      <c r="AKJ36" s="137"/>
      <c r="AKK36" s="137"/>
      <c r="AKL36" s="137"/>
      <c r="AKM36" s="137"/>
      <c r="AKN36" s="137"/>
      <c r="AKO36" s="137"/>
      <c r="AKP36" s="137"/>
      <c r="AKQ36" s="137"/>
      <c r="AKR36" s="137"/>
      <c r="AKS36" s="137"/>
      <c r="AKT36" s="137"/>
      <c r="AKU36" s="137"/>
      <c r="AKV36" s="137"/>
      <c r="AKW36" s="137"/>
      <c r="AKX36" s="137"/>
      <c r="AKY36" s="137"/>
      <c r="AKZ36" s="137"/>
      <c r="ALA36" s="137"/>
      <c r="ALB36" s="137"/>
      <c r="ALC36" s="137"/>
      <c r="ALD36" s="137"/>
      <c r="ALE36" s="137"/>
      <c r="ALF36" s="137"/>
      <c r="ALG36" s="137"/>
      <c r="ALH36" s="137"/>
      <c r="ALI36" s="137"/>
      <c r="ALJ36" s="137"/>
      <c r="ALK36" s="137"/>
      <c r="ALL36" s="137"/>
      <c r="ALM36" s="137"/>
      <c r="ALN36" s="137"/>
      <c r="ALO36" s="137"/>
      <c r="ALP36" s="137"/>
      <c r="ALQ36" s="137"/>
      <c r="ALR36" s="137"/>
      <c r="ALS36" s="137"/>
      <c r="ALT36" s="137"/>
      <c r="ALU36" s="137"/>
      <c r="ALV36" s="137"/>
      <c r="ALW36" s="137"/>
      <c r="ALX36" s="137"/>
      <c r="ALY36" s="137"/>
      <c r="ALZ36" s="137"/>
      <c r="AMA36" s="137"/>
      <c r="AMB36" s="137"/>
      <c r="AMC36" s="137"/>
      <c r="AMD36" s="137"/>
      <c r="AME36" s="137"/>
      <c r="AMF36" s="137"/>
      <c r="AMG36" s="137"/>
      <c r="AMH36" s="137"/>
      <c r="AMI36" s="137"/>
      <c r="AMJ36" s="137"/>
      <c r="AMK36" s="137"/>
      <c r="AML36" s="137"/>
    </row>
    <row r="37" spans="1:1026" s="230" customFormat="1" x14ac:dyDescent="0.25">
      <c r="A37" s="142"/>
      <c r="B37" s="132"/>
      <c r="C37" s="181"/>
      <c r="D37" s="126"/>
      <c r="E37" s="723"/>
      <c r="F37" s="182"/>
      <c r="G37" s="183"/>
      <c r="H37" s="130"/>
      <c r="I37" s="131"/>
      <c r="J37" s="131"/>
      <c r="K37" s="184"/>
      <c r="L37" s="133"/>
      <c r="M37" s="129"/>
      <c r="N37" s="134"/>
      <c r="O37" s="134"/>
      <c r="P37" s="134"/>
      <c r="Q37" s="134"/>
      <c r="R37" s="134"/>
      <c r="S37" s="134"/>
      <c r="T37" s="134"/>
      <c r="U37" s="134"/>
      <c r="V37" s="134"/>
      <c r="W37" s="131"/>
      <c r="X37" s="131"/>
      <c r="Y37" s="131"/>
      <c r="Z37" s="570"/>
      <c r="AA37" s="135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/>
      <c r="CR37" s="137"/>
      <c r="CS37" s="137"/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7"/>
      <c r="DF37" s="137"/>
      <c r="DG37" s="137"/>
      <c r="DH37" s="137"/>
      <c r="DI37" s="137"/>
      <c r="DJ37" s="137"/>
      <c r="DK37" s="137"/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V37" s="137"/>
      <c r="DW37" s="137"/>
      <c r="DX37" s="137"/>
      <c r="DY37" s="137"/>
      <c r="DZ37" s="137"/>
      <c r="EA37" s="137"/>
      <c r="EB37" s="137"/>
      <c r="EC37" s="137"/>
      <c r="ED37" s="137"/>
      <c r="EE37" s="137"/>
      <c r="EF37" s="137"/>
      <c r="EG37" s="137"/>
      <c r="EH37" s="137"/>
      <c r="EI37" s="137"/>
      <c r="EJ37" s="137"/>
      <c r="EK37" s="137"/>
      <c r="EL37" s="137"/>
      <c r="EM37" s="137"/>
      <c r="EN37" s="137"/>
      <c r="EO37" s="137"/>
      <c r="EP37" s="137"/>
      <c r="EQ37" s="137"/>
      <c r="ER37" s="137"/>
      <c r="ES37" s="137"/>
      <c r="ET37" s="137"/>
      <c r="EU37" s="137"/>
      <c r="EV37" s="137"/>
      <c r="EW37" s="137"/>
      <c r="EX37" s="137"/>
      <c r="EY37" s="137"/>
      <c r="EZ37" s="137"/>
      <c r="FA37" s="137"/>
      <c r="FB37" s="137"/>
      <c r="FC37" s="137"/>
      <c r="FD37" s="137"/>
      <c r="FE37" s="137"/>
      <c r="FF37" s="137"/>
      <c r="FG37" s="137"/>
      <c r="FH37" s="137"/>
      <c r="FI37" s="137"/>
      <c r="FJ37" s="137"/>
      <c r="FK37" s="137"/>
      <c r="FL37" s="137"/>
      <c r="FM37" s="137"/>
      <c r="FN37" s="137"/>
      <c r="FO37" s="137"/>
      <c r="FP37" s="137"/>
      <c r="FQ37" s="137"/>
      <c r="FR37" s="137"/>
      <c r="FS37" s="137"/>
      <c r="FT37" s="137"/>
      <c r="FU37" s="137"/>
      <c r="FV37" s="137"/>
      <c r="FW37" s="137"/>
      <c r="FX37" s="137"/>
      <c r="FY37" s="137"/>
      <c r="FZ37" s="137"/>
      <c r="GA37" s="137"/>
      <c r="GB37" s="137"/>
      <c r="GC37" s="137"/>
      <c r="GD37" s="137"/>
      <c r="GE37" s="137"/>
      <c r="GF37" s="137"/>
      <c r="GG37" s="137"/>
      <c r="GH37" s="137"/>
      <c r="GI37" s="137"/>
      <c r="GJ37" s="137"/>
      <c r="GK37" s="137"/>
      <c r="GL37" s="137"/>
      <c r="GM37" s="137"/>
      <c r="GN37" s="137"/>
      <c r="GO37" s="137"/>
      <c r="GP37" s="137"/>
      <c r="GQ37" s="137"/>
      <c r="GR37" s="137"/>
      <c r="GS37" s="137"/>
      <c r="GT37" s="137"/>
      <c r="GU37" s="137"/>
      <c r="GV37" s="137"/>
      <c r="GW37" s="137"/>
      <c r="GX37" s="137"/>
      <c r="GY37" s="137"/>
      <c r="GZ37" s="137"/>
      <c r="HA37" s="137"/>
      <c r="HB37" s="137"/>
      <c r="HC37" s="137"/>
      <c r="HD37" s="137"/>
      <c r="HE37" s="137"/>
      <c r="HF37" s="137"/>
      <c r="HG37" s="137"/>
      <c r="HH37" s="137"/>
      <c r="HI37" s="137"/>
      <c r="HJ37" s="137"/>
      <c r="HK37" s="137"/>
      <c r="HL37" s="137"/>
      <c r="HM37" s="137"/>
      <c r="HN37" s="137"/>
      <c r="HO37" s="137"/>
      <c r="HP37" s="137"/>
      <c r="HQ37" s="137"/>
      <c r="HR37" s="137"/>
      <c r="HS37" s="137"/>
      <c r="HT37" s="137"/>
      <c r="HU37" s="137"/>
      <c r="HV37" s="137"/>
      <c r="HW37" s="137"/>
      <c r="HX37" s="137"/>
      <c r="HY37" s="137"/>
      <c r="HZ37" s="137"/>
      <c r="IA37" s="137"/>
      <c r="IB37" s="137"/>
      <c r="IC37" s="137"/>
      <c r="ID37" s="137"/>
      <c r="IE37" s="137"/>
      <c r="IF37" s="137"/>
      <c r="IG37" s="137"/>
      <c r="IH37" s="137"/>
      <c r="II37" s="137"/>
      <c r="IJ37" s="137"/>
      <c r="IK37" s="137"/>
      <c r="IL37" s="137"/>
      <c r="IM37" s="137"/>
      <c r="IN37" s="137"/>
      <c r="IO37" s="137"/>
      <c r="IP37" s="137"/>
      <c r="IQ37" s="137"/>
      <c r="IR37" s="137"/>
      <c r="IS37" s="137"/>
      <c r="IT37" s="137"/>
      <c r="IU37" s="137"/>
      <c r="IV37" s="137"/>
      <c r="IW37" s="137"/>
      <c r="IX37" s="137"/>
      <c r="IY37" s="137"/>
      <c r="IZ37" s="137"/>
      <c r="JA37" s="137"/>
      <c r="JB37" s="137"/>
      <c r="JC37" s="137"/>
      <c r="JD37" s="137"/>
      <c r="JE37" s="137"/>
      <c r="JF37" s="137"/>
      <c r="JG37" s="137"/>
      <c r="JH37" s="137"/>
      <c r="JI37" s="137"/>
      <c r="JJ37" s="137"/>
      <c r="JK37" s="137"/>
      <c r="JL37" s="137"/>
      <c r="JM37" s="137"/>
      <c r="JN37" s="137"/>
      <c r="JO37" s="137"/>
      <c r="JP37" s="137"/>
      <c r="JQ37" s="137"/>
      <c r="JR37" s="137"/>
      <c r="JS37" s="137"/>
      <c r="JT37" s="137"/>
      <c r="JU37" s="137"/>
      <c r="JV37" s="137"/>
      <c r="JW37" s="137"/>
      <c r="JX37" s="137"/>
      <c r="JY37" s="137"/>
      <c r="JZ37" s="137"/>
      <c r="KA37" s="137"/>
      <c r="KB37" s="137"/>
      <c r="KC37" s="137"/>
      <c r="KD37" s="137"/>
      <c r="KE37" s="137"/>
      <c r="KF37" s="137"/>
      <c r="KG37" s="137"/>
      <c r="KH37" s="137"/>
      <c r="KI37" s="137"/>
      <c r="KJ37" s="137"/>
      <c r="KK37" s="137"/>
      <c r="KL37" s="137"/>
      <c r="KM37" s="137"/>
      <c r="KN37" s="137"/>
      <c r="KO37" s="137"/>
      <c r="KP37" s="137"/>
      <c r="KQ37" s="137"/>
      <c r="KR37" s="137"/>
      <c r="KS37" s="137"/>
      <c r="KT37" s="137"/>
      <c r="KU37" s="137"/>
      <c r="KV37" s="137"/>
      <c r="KW37" s="137"/>
      <c r="KX37" s="137"/>
      <c r="KY37" s="137"/>
      <c r="KZ37" s="137"/>
      <c r="LA37" s="137"/>
      <c r="LB37" s="137"/>
      <c r="LC37" s="137"/>
      <c r="LD37" s="137"/>
      <c r="LE37" s="137"/>
      <c r="LF37" s="137"/>
      <c r="LG37" s="137"/>
      <c r="LH37" s="137"/>
      <c r="LI37" s="137"/>
      <c r="LJ37" s="137"/>
      <c r="LK37" s="137"/>
      <c r="LL37" s="137"/>
      <c r="LM37" s="137"/>
      <c r="LN37" s="137"/>
      <c r="LO37" s="137"/>
      <c r="LP37" s="137"/>
      <c r="LQ37" s="137"/>
      <c r="LR37" s="137"/>
      <c r="LS37" s="137"/>
      <c r="LT37" s="137"/>
      <c r="LU37" s="137"/>
      <c r="LV37" s="137"/>
      <c r="LW37" s="137"/>
      <c r="LX37" s="137"/>
      <c r="LY37" s="137"/>
      <c r="LZ37" s="137"/>
      <c r="MA37" s="137"/>
      <c r="MB37" s="137"/>
      <c r="MC37" s="137"/>
      <c r="MD37" s="137"/>
      <c r="ME37" s="137"/>
      <c r="MF37" s="137"/>
      <c r="MG37" s="137"/>
      <c r="MH37" s="137"/>
      <c r="MI37" s="137"/>
      <c r="MJ37" s="137"/>
      <c r="MK37" s="137"/>
      <c r="ML37" s="137"/>
      <c r="MM37" s="137"/>
      <c r="MN37" s="137"/>
      <c r="MO37" s="137"/>
      <c r="MP37" s="137"/>
      <c r="MQ37" s="137"/>
      <c r="MR37" s="137"/>
      <c r="MS37" s="137"/>
      <c r="MT37" s="137"/>
      <c r="MU37" s="137"/>
      <c r="MV37" s="137"/>
      <c r="MW37" s="137"/>
      <c r="MX37" s="137"/>
      <c r="MY37" s="137"/>
      <c r="MZ37" s="137"/>
      <c r="NA37" s="137"/>
      <c r="NB37" s="137"/>
      <c r="NC37" s="137"/>
      <c r="ND37" s="137"/>
      <c r="NE37" s="137"/>
      <c r="NF37" s="137"/>
      <c r="NG37" s="137"/>
      <c r="NH37" s="137"/>
      <c r="NI37" s="137"/>
      <c r="NJ37" s="137"/>
      <c r="NK37" s="137"/>
      <c r="NL37" s="137"/>
      <c r="NM37" s="137"/>
      <c r="NN37" s="137"/>
      <c r="NO37" s="137"/>
      <c r="NP37" s="137"/>
      <c r="NQ37" s="137"/>
      <c r="NR37" s="137"/>
      <c r="NS37" s="137"/>
      <c r="NT37" s="137"/>
      <c r="NU37" s="137"/>
      <c r="NV37" s="137"/>
      <c r="NW37" s="137"/>
      <c r="NX37" s="137"/>
      <c r="NY37" s="137"/>
      <c r="NZ37" s="137"/>
      <c r="OA37" s="137"/>
      <c r="OB37" s="137"/>
      <c r="OC37" s="137"/>
      <c r="OD37" s="137"/>
      <c r="OE37" s="137"/>
      <c r="OF37" s="137"/>
      <c r="OG37" s="137"/>
      <c r="OH37" s="137"/>
      <c r="OI37" s="137"/>
      <c r="OJ37" s="137"/>
      <c r="OK37" s="137"/>
      <c r="OL37" s="137"/>
      <c r="OM37" s="137"/>
      <c r="ON37" s="137"/>
      <c r="OO37" s="137"/>
      <c r="OP37" s="137"/>
      <c r="OQ37" s="137"/>
      <c r="OR37" s="137"/>
      <c r="OS37" s="137"/>
      <c r="OT37" s="137"/>
      <c r="OU37" s="137"/>
      <c r="OV37" s="137"/>
      <c r="OW37" s="137"/>
      <c r="OX37" s="137"/>
      <c r="OY37" s="137"/>
      <c r="OZ37" s="137"/>
      <c r="PA37" s="137"/>
      <c r="PB37" s="137"/>
      <c r="PC37" s="137"/>
      <c r="PD37" s="137"/>
      <c r="PE37" s="137"/>
      <c r="PF37" s="137"/>
      <c r="PG37" s="137"/>
      <c r="PH37" s="137"/>
      <c r="PI37" s="137"/>
      <c r="PJ37" s="137"/>
      <c r="PK37" s="137"/>
      <c r="PL37" s="137"/>
      <c r="PM37" s="137"/>
      <c r="PN37" s="137"/>
      <c r="PO37" s="137"/>
      <c r="PP37" s="137"/>
      <c r="PQ37" s="137"/>
      <c r="PR37" s="137"/>
      <c r="PS37" s="137"/>
      <c r="PT37" s="137"/>
      <c r="PU37" s="137"/>
      <c r="PV37" s="137"/>
      <c r="PW37" s="137"/>
      <c r="PX37" s="137"/>
      <c r="PY37" s="137"/>
      <c r="PZ37" s="137"/>
      <c r="QA37" s="137"/>
      <c r="QB37" s="137"/>
      <c r="QC37" s="137"/>
      <c r="QD37" s="137"/>
      <c r="QE37" s="137"/>
      <c r="QF37" s="137"/>
      <c r="QG37" s="137"/>
      <c r="QH37" s="137"/>
      <c r="QI37" s="137"/>
      <c r="QJ37" s="137"/>
      <c r="QK37" s="137"/>
      <c r="QL37" s="137"/>
      <c r="QM37" s="137"/>
      <c r="QN37" s="137"/>
      <c r="QO37" s="137"/>
      <c r="QP37" s="137"/>
      <c r="QQ37" s="137"/>
      <c r="QR37" s="137"/>
      <c r="QS37" s="137"/>
      <c r="QT37" s="137"/>
      <c r="QU37" s="137"/>
      <c r="QV37" s="137"/>
      <c r="QW37" s="137"/>
      <c r="QX37" s="137"/>
      <c r="QY37" s="137"/>
      <c r="QZ37" s="137"/>
      <c r="RA37" s="137"/>
      <c r="RB37" s="137"/>
      <c r="RC37" s="137"/>
      <c r="RD37" s="137"/>
      <c r="RE37" s="137"/>
      <c r="RF37" s="137"/>
      <c r="RG37" s="137"/>
      <c r="RH37" s="137"/>
      <c r="RI37" s="137"/>
      <c r="RJ37" s="137"/>
      <c r="RK37" s="137"/>
      <c r="RL37" s="137"/>
      <c r="RM37" s="137"/>
      <c r="RN37" s="137"/>
      <c r="RO37" s="137"/>
      <c r="RP37" s="137"/>
      <c r="RQ37" s="137"/>
      <c r="RR37" s="137"/>
      <c r="RS37" s="137"/>
      <c r="RT37" s="137"/>
      <c r="RU37" s="137"/>
      <c r="RV37" s="137"/>
      <c r="RW37" s="137"/>
      <c r="RX37" s="137"/>
      <c r="RY37" s="137"/>
      <c r="RZ37" s="137"/>
      <c r="SA37" s="137"/>
      <c r="SB37" s="137"/>
      <c r="SC37" s="137"/>
      <c r="SD37" s="137"/>
      <c r="SE37" s="137"/>
      <c r="SF37" s="137"/>
      <c r="SG37" s="137"/>
      <c r="SH37" s="137"/>
      <c r="SI37" s="137"/>
      <c r="SJ37" s="137"/>
      <c r="SK37" s="137"/>
      <c r="SL37" s="137"/>
      <c r="SM37" s="137"/>
      <c r="SN37" s="137"/>
      <c r="SO37" s="137"/>
      <c r="SP37" s="137"/>
      <c r="SQ37" s="137"/>
      <c r="SR37" s="137"/>
      <c r="SS37" s="137"/>
      <c r="ST37" s="137"/>
      <c r="SU37" s="137"/>
      <c r="SV37" s="137"/>
      <c r="SW37" s="137"/>
      <c r="SX37" s="137"/>
      <c r="SY37" s="137"/>
      <c r="SZ37" s="137"/>
      <c r="TA37" s="137"/>
      <c r="TB37" s="137"/>
      <c r="TC37" s="137"/>
      <c r="TD37" s="137"/>
      <c r="TE37" s="137"/>
      <c r="TF37" s="137"/>
      <c r="TG37" s="137"/>
      <c r="TH37" s="137"/>
      <c r="TI37" s="137"/>
      <c r="TJ37" s="137"/>
      <c r="TK37" s="137"/>
      <c r="TL37" s="137"/>
      <c r="TM37" s="137"/>
      <c r="TN37" s="137"/>
      <c r="TO37" s="137"/>
      <c r="TP37" s="137"/>
      <c r="TQ37" s="137"/>
      <c r="TR37" s="137"/>
      <c r="TS37" s="137"/>
      <c r="TT37" s="137"/>
      <c r="TU37" s="137"/>
      <c r="TV37" s="137"/>
      <c r="TW37" s="137"/>
      <c r="TX37" s="137"/>
      <c r="TY37" s="137"/>
      <c r="TZ37" s="137"/>
      <c r="UA37" s="137"/>
      <c r="UB37" s="137"/>
      <c r="UC37" s="137"/>
      <c r="UD37" s="137"/>
      <c r="UE37" s="137"/>
      <c r="UF37" s="137"/>
      <c r="UG37" s="137"/>
      <c r="UH37" s="137"/>
      <c r="UI37" s="137"/>
      <c r="UJ37" s="137"/>
      <c r="UK37" s="137"/>
      <c r="UL37" s="137"/>
      <c r="UM37" s="137"/>
      <c r="UN37" s="137"/>
      <c r="UO37" s="137"/>
      <c r="UP37" s="137"/>
      <c r="UQ37" s="137"/>
      <c r="UR37" s="137"/>
      <c r="US37" s="137"/>
      <c r="UT37" s="137"/>
      <c r="UU37" s="137"/>
      <c r="UV37" s="137"/>
      <c r="UW37" s="137"/>
      <c r="UX37" s="137"/>
      <c r="UY37" s="137"/>
      <c r="UZ37" s="137"/>
      <c r="VA37" s="137"/>
      <c r="VB37" s="137"/>
      <c r="VC37" s="137"/>
      <c r="VD37" s="137"/>
      <c r="VE37" s="137"/>
      <c r="VF37" s="137"/>
      <c r="VG37" s="137"/>
      <c r="VH37" s="137"/>
      <c r="VI37" s="137"/>
      <c r="VJ37" s="137"/>
      <c r="VK37" s="137"/>
      <c r="VL37" s="137"/>
      <c r="VM37" s="137"/>
      <c r="VN37" s="137"/>
      <c r="VO37" s="137"/>
      <c r="VP37" s="137"/>
      <c r="VQ37" s="137"/>
      <c r="VR37" s="137"/>
      <c r="VS37" s="137"/>
      <c r="VT37" s="137"/>
      <c r="VU37" s="137"/>
      <c r="VV37" s="137"/>
      <c r="VW37" s="137"/>
      <c r="VX37" s="137"/>
      <c r="VY37" s="137"/>
      <c r="VZ37" s="137"/>
      <c r="WA37" s="137"/>
      <c r="WB37" s="137"/>
      <c r="WC37" s="137"/>
      <c r="WD37" s="137"/>
      <c r="WE37" s="137"/>
      <c r="WF37" s="137"/>
      <c r="WG37" s="137"/>
      <c r="WH37" s="137"/>
      <c r="WI37" s="137"/>
      <c r="WJ37" s="137"/>
      <c r="WK37" s="137"/>
      <c r="WL37" s="137"/>
      <c r="WM37" s="137"/>
      <c r="WN37" s="137"/>
      <c r="WO37" s="137"/>
      <c r="WP37" s="137"/>
      <c r="WQ37" s="137"/>
      <c r="WR37" s="137"/>
      <c r="WS37" s="137"/>
      <c r="WT37" s="137"/>
      <c r="WU37" s="137"/>
      <c r="WV37" s="137"/>
      <c r="WW37" s="137"/>
      <c r="WX37" s="137"/>
      <c r="WY37" s="137"/>
      <c r="WZ37" s="137"/>
      <c r="XA37" s="137"/>
      <c r="XB37" s="137"/>
      <c r="XC37" s="137"/>
      <c r="XD37" s="137"/>
      <c r="XE37" s="137"/>
      <c r="XF37" s="137"/>
      <c r="XG37" s="137"/>
      <c r="XH37" s="137"/>
      <c r="XI37" s="137"/>
      <c r="XJ37" s="137"/>
      <c r="XK37" s="137"/>
      <c r="XL37" s="137"/>
      <c r="XM37" s="137"/>
      <c r="XN37" s="137"/>
      <c r="XO37" s="137"/>
      <c r="XP37" s="137"/>
      <c r="XQ37" s="137"/>
      <c r="XR37" s="137"/>
      <c r="XS37" s="137"/>
      <c r="XT37" s="137"/>
      <c r="XU37" s="137"/>
      <c r="XV37" s="137"/>
      <c r="XW37" s="137"/>
      <c r="XX37" s="137"/>
      <c r="XY37" s="137"/>
      <c r="XZ37" s="137"/>
      <c r="YA37" s="137"/>
      <c r="YB37" s="137"/>
      <c r="YC37" s="137"/>
      <c r="YD37" s="137"/>
      <c r="YE37" s="137"/>
      <c r="YF37" s="137"/>
      <c r="YG37" s="137"/>
      <c r="YH37" s="137"/>
      <c r="YI37" s="137"/>
      <c r="YJ37" s="137"/>
      <c r="YK37" s="137"/>
      <c r="YL37" s="137"/>
      <c r="YM37" s="137"/>
      <c r="YN37" s="137"/>
      <c r="YO37" s="137"/>
      <c r="YP37" s="137"/>
      <c r="YQ37" s="137"/>
      <c r="YR37" s="137"/>
      <c r="YS37" s="137"/>
      <c r="YT37" s="137"/>
      <c r="YU37" s="137"/>
      <c r="YV37" s="137"/>
      <c r="YW37" s="137"/>
      <c r="YX37" s="137"/>
      <c r="YY37" s="137"/>
      <c r="YZ37" s="137"/>
      <c r="ZA37" s="137"/>
      <c r="ZB37" s="137"/>
      <c r="ZC37" s="137"/>
      <c r="ZD37" s="137"/>
      <c r="ZE37" s="137"/>
      <c r="ZF37" s="137"/>
      <c r="ZG37" s="137"/>
      <c r="ZH37" s="137"/>
      <c r="ZI37" s="137"/>
      <c r="ZJ37" s="137"/>
      <c r="ZK37" s="137"/>
      <c r="ZL37" s="137"/>
      <c r="ZM37" s="137"/>
      <c r="ZN37" s="137"/>
      <c r="ZO37" s="137"/>
      <c r="ZP37" s="137"/>
      <c r="ZQ37" s="137"/>
      <c r="ZR37" s="137"/>
      <c r="ZS37" s="137"/>
      <c r="ZT37" s="137"/>
      <c r="ZU37" s="137"/>
      <c r="ZV37" s="137"/>
      <c r="ZW37" s="137"/>
      <c r="ZX37" s="137"/>
      <c r="ZY37" s="137"/>
      <c r="ZZ37" s="137"/>
      <c r="AAA37" s="137"/>
      <c r="AAB37" s="137"/>
      <c r="AAC37" s="137"/>
      <c r="AAD37" s="137"/>
      <c r="AAE37" s="137"/>
      <c r="AAF37" s="137"/>
      <c r="AAG37" s="137"/>
      <c r="AAH37" s="137"/>
      <c r="AAI37" s="137"/>
      <c r="AAJ37" s="137"/>
      <c r="AAK37" s="137"/>
      <c r="AAL37" s="137"/>
      <c r="AAM37" s="137"/>
      <c r="AAN37" s="137"/>
      <c r="AAO37" s="137"/>
      <c r="AAP37" s="137"/>
      <c r="AAQ37" s="137"/>
      <c r="AAR37" s="137"/>
      <c r="AAS37" s="137"/>
      <c r="AAT37" s="137"/>
      <c r="AAU37" s="137"/>
      <c r="AAV37" s="137"/>
      <c r="AAW37" s="137"/>
      <c r="AAX37" s="137"/>
      <c r="AAY37" s="137"/>
      <c r="AAZ37" s="137"/>
      <c r="ABA37" s="137"/>
      <c r="ABB37" s="137"/>
      <c r="ABC37" s="137"/>
      <c r="ABD37" s="137"/>
      <c r="ABE37" s="137"/>
      <c r="ABF37" s="137"/>
      <c r="ABG37" s="137"/>
      <c r="ABH37" s="137"/>
      <c r="ABI37" s="137"/>
      <c r="ABJ37" s="137"/>
      <c r="ABK37" s="137"/>
      <c r="ABL37" s="137"/>
      <c r="ABM37" s="137"/>
      <c r="ABN37" s="137"/>
      <c r="ABO37" s="137"/>
      <c r="ABP37" s="137"/>
      <c r="ABQ37" s="137"/>
      <c r="ABR37" s="137"/>
      <c r="ABS37" s="137"/>
      <c r="ABT37" s="137"/>
      <c r="ABU37" s="137"/>
      <c r="ABV37" s="137"/>
      <c r="ABW37" s="137"/>
      <c r="ABX37" s="137"/>
      <c r="ABY37" s="137"/>
      <c r="ABZ37" s="137"/>
      <c r="ACA37" s="137"/>
      <c r="ACB37" s="137"/>
      <c r="ACC37" s="137"/>
      <c r="ACD37" s="137"/>
      <c r="ACE37" s="137"/>
      <c r="ACF37" s="137"/>
      <c r="ACG37" s="137"/>
      <c r="ACH37" s="137"/>
      <c r="ACI37" s="137"/>
      <c r="ACJ37" s="137"/>
      <c r="ACK37" s="137"/>
      <c r="ACL37" s="137"/>
      <c r="ACM37" s="137"/>
      <c r="ACN37" s="137"/>
      <c r="ACO37" s="137"/>
      <c r="ACP37" s="137"/>
      <c r="ACQ37" s="137"/>
      <c r="ACR37" s="137"/>
      <c r="ACS37" s="137"/>
      <c r="ACT37" s="137"/>
      <c r="ACU37" s="137"/>
      <c r="ACV37" s="137"/>
      <c r="ACW37" s="137"/>
      <c r="ACX37" s="137"/>
      <c r="ACY37" s="137"/>
      <c r="ACZ37" s="137"/>
      <c r="ADA37" s="137"/>
      <c r="ADB37" s="137"/>
      <c r="ADC37" s="137"/>
      <c r="ADD37" s="137"/>
      <c r="ADE37" s="137"/>
      <c r="ADF37" s="137"/>
      <c r="ADG37" s="137"/>
      <c r="ADH37" s="137"/>
      <c r="ADI37" s="137"/>
      <c r="ADJ37" s="137"/>
      <c r="ADK37" s="137"/>
      <c r="ADL37" s="137"/>
      <c r="ADM37" s="137"/>
      <c r="ADN37" s="137"/>
      <c r="ADO37" s="137"/>
      <c r="ADP37" s="137"/>
      <c r="ADQ37" s="137"/>
      <c r="ADR37" s="137"/>
      <c r="ADS37" s="137"/>
      <c r="ADT37" s="137"/>
      <c r="ADU37" s="137"/>
      <c r="ADV37" s="137"/>
      <c r="ADW37" s="137"/>
      <c r="ADX37" s="137"/>
      <c r="ADY37" s="137"/>
      <c r="ADZ37" s="137"/>
      <c r="AEA37" s="137"/>
      <c r="AEB37" s="137"/>
      <c r="AEC37" s="137"/>
      <c r="AED37" s="137"/>
      <c r="AEE37" s="137"/>
      <c r="AEF37" s="137"/>
      <c r="AEG37" s="137"/>
      <c r="AEH37" s="137"/>
      <c r="AEI37" s="137"/>
      <c r="AEJ37" s="137"/>
      <c r="AEK37" s="137"/>
      <c r="AEL37" s="137"/>
      <c r="AEM37" s="137"/>
      <c r="AEN37" s="137"/>
      <c r="AEO37" s="137"/>
      <c r="AEP37" s="137"/>
      <c r="AEQ37" s="137"/>
      <c r="AER37" s="137"/>
      <c r="AES37" s="137"/>
      <c r="AET37" s="137"/>
      <c r="AEU37" s="137"/>
      <c r="AEV37" s="137"/>
      <c r="AEW37" s="137"/>
      <c r="AEX37" s="137"/>
      <c r="AEY37" s="137"/>
      <c r="AEZ37" s="137"/>
      <c r="AFA37" s="137"/>
      <c r="AFB37" s="137"/>
      <c r="AFC37" s="137"/>
      <c r="AFD37" s="137"/>
      <c r="AFE37" s="137"/>
      <c r="AFF37" s="137"/>
      <c r="AFG37" s="137"/>
      <c r="AFH37" s="137"/>
      <c r="AFI37" s="137"/>
      <c r="AFJ37" s="137"/>
      <c r="AFK37" s="137"/>
      <c r="AFL37" s="137"/>
      <c r="AFM37" s="137"/>
      <c r="AFN37" s="137"/>
      <c r="AFO37" s="137"/>
      <c r="AFP37" s="137"/>
      <c r="AFQ37" s="137"/>
      <c r="AFR37" s="137"/>
      <c r="AFS37" s="137"/>
      <c r="AFT37" s="137"/>
      <c r="AFU37" s="137"/>
      <c r="AFV37" s="137"/>
      <c r="AFW37" s="137"/>
      <c r="AFX37" s="137"/>
      <c r="AFY37" s="137"/>
      <c r="AFZ37" s="137"/>
      <c r="AGA37" s="137"/>
      <c r="AGB37" s="137"/>
      <c r="AGC37" s="137"/>
      <c r="AGD37" s="137"/>
      <c r="AGE37" s="137"/>
      <c r="AGF37" s="137"/>
      <c r="AGG37" s="137"/>
      <c r="AGH37" s="137"/>
      <c r="AGI37" s="137"/>
      <c r="AGJ37" s="137"/>
      <c r="AGK37" s="137"/>
      <c r="AGL37" s="137"/>
      <c r="AGM37" s="137"/>
      <c r="AGN37" s="137"/>
      <c r="AGO37" s="137"/>
      <c r="AGP37" s="137"/>
      <c r="AGQ37" s="137"/>
      <c r="AGR37" s="137"/>
      <c r="AGS37" s="137"/>
      <c r="AGT37" s="137"/>
      <c r="AGU37" s="137"/>
      <c r="AGV37" s="137"/>
      <c r="AGW37" s="137"/>
      <c r="AGX37" s="137"/>
      <c r="AGY37" s="137"/>
      <c r="AGZ37" s="137"/>
      <c r="AHA37" s="137"/>
      <c r="AHB37" s="137"/>
      <c r="AHC37" s="137"/>
      <c r="AHD37" s="137"/>
      <c r="AHE37" s="137"/>
      <c r="AHF37" s="137"/>
      <c r="AHG37" s="137"/>
      <c r="AHH37" s="137"/>
      <c r="AHI37" s="137"/>
      <c r="AHJ37" s="137"/>
      <c r="AHK37" s="137"/>
      <c r="AHL37" s="137"/>
      <c r="AHM37" s="137"/>
      <c r="AHN37" s="137"/>
      <c r="AHO37" s="137"/>
      <c r="AHP37" s="137"/>
      <c r="AHQ37" s="137"/>
      <c r="AHR37" s="137"/>
      <c r="AHS37" s="137"/>
      <c r="AHT37" s="137"/>
      <c r="AHU37" s="137"/>
      <c r="AHV37" s="137"/>
      <c r="AHW37" s="137"/>
      <c r="AHX37" s="137"/>
      <c r="AHY37" s="137"/>
      <c r="AHZ37" s="137"/>
      <c r="AIA37" s="137"/>
      <c r="AIB37" s="137"/>
      <c r="AIC37" s="137"/>
      <c r="AID37" s="137"/>
      <c r="AIE37" s="137"/>
      <c r="AIF37" s="137"/>
      <c r="AIG37" s="137"/>
      <c r="AIH37" s="137"/>
      <c r="AII37" s="137"/>
      <c r="AIJ37" s="137"/>
      <c r="AIK37" s="137"/>
      <c r="AIL37" s="137"/>
      <c r="AIM37" s="137"/>
      <c r="AIN37" s="137"/>
      <c r="AIO37" s="137"/>
      <c r="AIP37" s="137"/>
      <c r="AIQ37" s="137"/>
      <c r="AIR37" s="137"/>
      <c r="AIS37" s="137"/>
      <c r="AIT37" s="137"/>
      <c r="AIU37" s="137"/>
      <c r="AIV37" s="137"/>
      <c r="AIW37" s="137"/>
      <c r="AIX37" s="137"/>
      <c r="AIY37" s="137"/>
      <c r="AIZ37" s="137"/>
      <c r="AJA37" s="137"/>
      <c r="AJB37" s="137"/>
      <c r="AJC37" s="137"/>
      <c r="AJD37" s="137"/>
      <c r="AJE37" s="137"/>
      <c r="AJF37" s="137"/>
      <c r="AJG37" s="137"/>
      <c r="AJH37" s="137"/>
      <c r="AJI37" s="137"/>
      <c r="AJJ37" s="137"/>
      <c r="AJK37" s="137"/>
      <c r="AJL37" s="137"/>
      <c r="AJM37" s="137"/>
      <c r="AJN37" s="137"/>
      <c r="AJO37" s="137"/>
      <c r="AJP37" s="137"/>
      <c r="AJQ37" s="137"/>
      <c r="AJR37" s="137"/>
      <c r="AJS37" s="137"/>
      <c r="AJT37" s="137"/>
      <c r="AJU37" s="137"/>
      <c r="AJV37" s="137"/>
      <c r="AJW37" s="137"/>
      <c r="AJX37" s="137"/>
      <c r="AJY37" s="137"/>
      <c r="AJZ37" s="137"/>
      <c r="AKA37" s="137"/>
      <c r="AKB37" s="137"/>
      <c r="AKC37" s="137"/>
      <c r="AKD37" s="137"/>
      <c r="AKE37" s="137"/>
      <c r="AKF37" s="137"/>
      <c r="AKG37" s="137"/>
      <c r="AKH37" s="137"/>
      <c r="AKI37" s="137"/>
      <c r="AKJ37" s="137"/>
      <c r="AKK37" s="137"/>
      <c r="AKL37" s="137"/>
      <c r="AKM37" s="137"/>
      <c r="AKN37" s="137"/>
      <c r="AKO37" s="137"/>
      <c r="AKP37" s="137"/>
      <c r="AKQ37" s="137"/>
      <c r="AKR37" s="137"/>
      <c r="AKS37" s="137"/>
      <c r="AKT37" s="137"/>
      <c r="AKU37" s="137"/>
      <c r="AKV37" s="137"/>
      <c r="AKW37" s="137"/>
      <c r="AKX37" s="137"/>
      <c r="AKY37" s="137"/>
      <c r="AKZ37" s="137"/>
      <c r="ALA37" s="137"/>
      <c r="ALB37" s="137"/>
      <c r="ALC37" s="137"/>
      <c r="ALD37" s="137"/>
      <c r="ALE37" s="137"/>
      <c r="ALF37" s="137"/>
      <c r="ALG37" s="137"/>
      <c r="ALH37" s="137"/>
      <c r="ALI37" s="137"/>
      <c r="ALJ37" s="137"/>
      <c r="ALK37" s="137"/>
      <c r="ALL37" s="137"/>
      <c r="ALM37" s="137"/>
      <c r="ALN37" s="137"/>
      <c r="ALO37" s="137"/>
      <c r="ALP37" s="137"/>
      <c r="ALQ37" s="137"/>
      <c r="ALR37" s="137"/>
      <c r="ALS37" s="137"/>
      <c r="ALT37" s="137"/>
      <c r="ALU37" s="137"/>
      <c r="ALV37" s="137"/>
      <c r="ALW37" s="137"/>
      <c r="ALX37" s="137"/>
      <c r="ALY37" s="137"/>
      <c r="ALZ37" s="137"/>
      <c r="AMA37" s="137"/>
      <c r="AMB37" s="137"/>
      <c r="AMC37" s="137"/>
      <c r="AMD37" s="137"/>
      <c r="AME37" s="137"/>
      <c r="AMF37" s="137"/>
      <c r="AMG37" s="137"/>
      <c r="AMH37" s="137"/>
      <c r="AMI37" s="137"/>
      <c r="AMJ37" s="137"/>
      <c r="AMK37" s="137"/>
      <c r="AML37" s="137"/>
    </row>
    <row r="38" spans="1:1026" s="230" customFormat="1" x14ac:dyDescent="0.25">
      <c r="A38" s="142"/>
      <c r="B38" s="132"/>
      <c r="C38" s="181"/>
      <c r="D38" s="126"/>
      <c r="E38" s="723"/>
      <c r="F38" s="182"/>
      <c r="G38" s="183"/>
      <c r="H38" s="130"/>
      <c r="I38" s="131"/>
      <c r="J38" s="131"/>
      <c r="K38" s="184"/>
      <c r="L38" s="133"/>
      <c r="M38" s="129"/>
      <c r="N38" s="134"/>
      <c r="O38" s="134"/>
      <c r="P38" s="134"/>
      <c r="Q38" s="134"/>
      <c r="R38" s="134"/>
      <c r="S38" s="134"/>
      <c r="T38" s="134"/>
      <c r="U38" s="134"/>
      <c r="V38" s="134"/>
      <c r="W38" s="131"/>
      <c r="X38" s="131"/>
      <c r="Y38" s="131"/>
      <c r="Z38" s="570"/>
      <c r="AA38" s="135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137"/>
      <c r="BY38" s="137"/>
      <c r="BZ38" s="137"/>
      <c r="CA38" s="137"/>
      <c r="CB38" s="137"/>
      <c r="CC38" s="137"/>
      <c r="CD38" s="137"/>
      <c r="CE38" s="137"/>
      <c r="CF38" s="137"/>
      <c r="CG38" s="137"/>
      <c r="CH38" s="137"/>
      <c r="CI38" s="137"/>
      <c r="CJ38" s="137"/>
      <c r="CK38" s="137"/>
      <c r="CL38" s="137"/>
      <c r="CM38" s="137"/>
      <c r="CN38" s="137"/>
      <c r="CO38" s="137"/>
      <c r="CP38" s="137"/>
      <c r="CQ38" s="137"/>
      <c r="CR38" s="137"/>
      <c r="CS38" s="137"/>
      <c r="CT38" s="137"/>
      <c r="CU38" s="137"/>
      <c r="CV38" s="137"/>
      <c r="CW38" s="137"/>
      <c r="CX38" s="137"/>
      <c r="CY38" s="137"/>
      <c r="CZ38" s="137"/>
      <c r="DA38" s="137"/>
      <c r="DB38" s="137"/>
      <c r="DC38" s="137"/>
      <c r="DD38" s="137"/>
      <c r="DE38" s="137"/>
      <c r="DF38" s="137"/>
      <c r="DG38" s="137"/>
      <c r="DH38" s="137"/>
      <c r="DI38" s="137"/>
      <c r="DJ38" s="137"/>
      <c r="DK38" s="137"/>
      <c r="DL38" s="137"/>
      <c r="DM38" s="137"/>
      <c r="DN38" s="137"/>
      <c r="DO38" s="137"/>
      <c r="DP38" s="137"/>
      <c r="DQ38" s="137"/>
      <c r="DR38" s="137"/>
      <c r="DS38" s="137"/>
      <c r="DT38" s="137"/>
      <c r="DU38" s="137"/>
      <c r="DV38" s="137"/>
      <c r="DW38" s="137"/>
      <c r="DX38" s="137"/>
      <c r="DY38" s="137"/>
      <c r="DZ38" s="137"/>
      <c r="EA38" s="137"/>
      <c r="EB38" s="137"/>
      <c r="EC38" s="137"/>
      <c r="ED38" s="137"/>
      <c r="EE38" s="137"/>
      <c r="EF38" s="137"/>
      <c r="EG38" s="137"/>
      <c r="EH38" s="137"/>
      <c r="EI38" s="137"/>
      <c r="EJ38" s="137"/>
      <c r="EK38" s="137"/>
      <c r="EL38" s="137"/>
      <c r="EM38" s="137"/>
      <c r="EN38" s="137"/>
      <c r="EO38" s="137"/>
      <c r="EP38" s="137"/>
      <c r="EQ38" s="137"/>
      <c r="ER38" s="137"/>
      <c r="ES38" s="137"/>
      <c r="ET38" s="137"/>
      <c r="EU38" s="137"/>
      <c r="EV38" s="137"/>
      <c r="EW38" s="137"/>
      <c r="EX38" s="137"/>
      <c r="EY38" s="137"/>
      <c r="EZ38" s="137"/>
      <c r="FA38" s="137"/>
      <c r="FB38" s="137"/>
      <c r="FC38" s="137"/>
      <c r="FD38" s="137"/>
      <c r="FE38" s="137"/>
      <c r="FF38" s="137"/>
      <c r="FG38" s="137"/>
      <c r="FH38" s="137"/>
      <c r="FI38" s="137"/>
      <c r="FJ38" s="137"/>
      <c r="FK38" s="137"/>
      <c r="FL38" s="137"/>
      <c r="FM38" s="137"/>
      <c r="FN38" s="137"/>
      <c r="FO38" s="137"/>
      <c r="FP38" s="137"/>
      <c r="FQ38" s="137"/>
      <c r="FR38" s="137"/>
      <c r="FS38" s="137"/>
      <c r="FT38" s="137"/>
      <c r="FU38" s="137"/>
      <c r="FV38" s="137"/>
      <c r="FW38" s="137"/>
      <c r="FX38" s="137"/>
      <c r="FY38" s="137"/>
      <c r="FZ38" s="137"/>
      <c r="GA38" s="137"/>
      <c r="GB38" s="137"/>
      <c r="GC38" s="137"/>
      <c r="GD38" s="137"/>
      <c r="GE38" s="137"/>
      <c r="GF38" s="137"/>
      <c r="GG38" s="137"/>
      <c r="GH38" s="137"/>
      <c r="GI38" s="137"/>
      <c r="GJ38" s="137"/>
      <c r="GK38" s="137"/>
      <c r="GL38" s="137"/>
      <c r="GM38" s="137"/>
      <c r="GN38" s="137"/>
      <c r="GO38" s="137"/>
      <c r="GP38" s="137"/>
      <c r="GQ38" s="137"/>
      <c r="GR38" s="137"/>
      <c r="GS38" s="137"/>
      <c r="GT38" s="137"/>
      <c r="GU38" s="137"/>
      <c r="GV38" s="137"/>
      <c r="GW38" s="137"/>
      <c r="GX38" s="137"/>
      <c r="GY38" s="137"/>
      <c r="GZ38" s="137"/>
      <c r="HA38" s="137"/>
      <c r="HB38" s="137"/>
      <c r="HC38" s="137"/>
      <c r="HD38" s="137"/>
      <c r="HE38" s="137"/>
      <c r="HF38" s="137"/>
      <c r="HG38" s="137"/>
      <c r="HH38" s="137"/>
      <c r="HI38" s="137"/>
      <c r="HJ38" s="137"/>
      <c r="HK38" s="137"/>
      <c r="HL38" s="137"/>
      <c r="HM38" s="137"/>
      <c r="HN38" s="137"/>
      <c r="HO38" s="137"/>
      <c r="HP38" s="137"/>
      <c r="HQ38" s="137"/>
      <c r="HR38" s="137"/>
      <c r="HS38" s="137"/>
      <c r="HT38" s="137"/>
      <c r="HU38" s="137"/>
      <c r="HV38" s="137"/>
      <c r="HW38" s="137"/>
      <c r="HX38" s="137"/>
      <c r="HY38" s="137"/>
      <c r="HZ38" s="137"/>
      <c r="IA38" s="137"/>
      <c r="IB38" s="137"/>
      <c r="IC38" s="137"/>
      <c r="ID38" s="137"/>
      <c r="IE38" s="137"/>
      <c r="IF38" s="137"/>
      <c r="IG38" s="137"/>
      <c r="IH38" s="137"/>
      <c r="II38" s="137"/>
      <c r="IJ38" s="137"/>
      <c r="IK38" s="137"/>
      <c r="IL38" s="137"/>
      <c r="IM38" s="137"/>
      <c r="IN38" s="137"/>
      <c r="IO38" s="137"/>
      <c r="IP38" s="137"/>
      <c r="IQ38" s="137"/>
      <c r="IR38" s="137"/>
      <c r="IS38" s="137"/>
      <c r="IT38" s="137"/>
      <c r="IU38" s="137"/>
      <c r="IV38" s="137"/>
      <c r="IW38" s="137"/>
      <c r="IX38" s="137"/>
      <c r="IY38" s="137"/>
      <c r="IZ38" s="137"/>
      <c r="JA38" s="137"/>
      <c r="JB38" s="137"/>
      <c r="JC38" s="137"/>
      <c r="JD38" s="137"/>
      <c r="JE38" s="137"/>
      <c r="JF38" s="137"/>
      <c r="JG38" s="137"/>
      <c r="JH38" s="137"/>
      <c r="JI38" s="137"/>
      <c r="JJ38" s="137"/>
      <c r="JK38" s="137"/>
      <c r="JL38" s="137"/>
      <c r="JM38" s="137"/>
      <c r="JN38" s="137"/>
      <c r="JO38" s="137"/>
      <c r="JP38" s="137"/>
      <c r="JQ38" s="137"/>
      <c r="JR38" s="137"/>
      <c r="JS38" s="137"/>
      <c r="JT38" s="137"/>
      <c r="JU38" s="137"/>
      <c r="JV38" s="137"/>
      <c r="JW38" s="137"/>
      <c r="JX38" s="137"/>
      <c r="JY38" s="137"/>
      <c r="JZ38" s="137"/>
      <c r="KA38" s="137"/>
      <c r="KB38" s="137"/>
      <c r="KC38" s="137"/>
      <c r="KD38" s="137"/>
      <c r="KE38" s="137"/>
      <c r="KF38" s="137"/>
      <c r="KG38" s="137"/>
      <c r="KH38" s="137"/>
      <c r="KI38" s="137"/>
      <c r="KJ38" s="137"/>
      <c r="KK38" s="137"/>
      <c r="KL38" s="137"/>
      <c r="KM38" s="137"/>
      <c r="KN38" s="137"/>
      <c r="KO38" s="137"/>
      <c r="KP38" s="137"/>
      <c r="KQ38" s="137"/>
      <c r="KR38" s="137"/>
      <c r="KS38" s="137"/>
      <c r="KT38" s="137"/>
      <c r="KU38" s="137"/>
      <c r="KV38" s="137"/>
      <c r="KW38" s="137"/>
      <c r="KX38" s="137"/>
      <c r="KY38" s="137"/>
      <c r="KZ38" s="137"/>
      <c r="LA38" s="137"/>
      <c r="LB38" s="137"/>
      <c r="LC38" s="137"/>
      <c r="LD38" s="137"/>
      <c r="LE38" s="137"/>
      <c r="LF38" s="137"/>
      <c r="LG38" s="137"/>
      <c r="LH38" s="137"/>
      <c r="LI38" s="137"/>
      <c r="LJ38" s="137"/>
      <c r="LK38" s="137"/>
      <c r="LL38" s="137"/>
      <c r="LM38" s="137"/>
      <c r="LN38" s="137"/>
      <c r="LO38" s="137"/>
      <c r="LP38" s="137"/>
      <c r="LQ38" s="137"/>
      <c r="LR38" s="137"/>
      <c r="LS38" s="137"/>
      <c r="LT38" s="137"/>
      <c r="LU38" s="137"/>
      <c r="LV38" s="137"/>
      <c r="LW38" s="137"/>
      <c r="LX38" s="137"/>
      <c r="LY38" s="137"/>
      <c r="LZ38" s="137"/>
      <c r="MA38" s="137"/>
      <c r="MB38" s="137"/>
      <c r="MC38" s="137"/>
      <c r="MD38" s="137"/>
      <c r="ME38" s="137"/>
      <c r="MF38" s="137"/>
      <c r="MG38" s="137"/>
      <c r="MH38" s="137"/>
      <c r="MI38" s="137"/>
      <c r="MJ38" s="137"/>
      <c r="MK38" s="137"/>
      <c r="ML38" s="137"/>
      <c r="MM38" s="137"/>
      <c r="MN38" s="137"/>
      <c r="MO38" s="137"/>
      <c r="MP38" s="137"/>
      <c r="MQ38" s="137"/>
      <c r="MR38" s="137"/>
      <c r="MS38" s="137"/>
      <c r="MT38" s="137"/>
      <c r="MU38" s="137"/>
      <c r="MV38" s="137"/>
      <c r="MW38" s="137"/>
      <c r="MX38" s="137"/>
      <c r="MY38" s="137"/>
      <c r="MZ38" s="137"/>
      <c r="NA38" s="137"/>
      <c r="NB38" s="137"/>
      <c r="NC38" s="137"/>
      <c r="ND38" s="137"/>
      <c r="NE38" s="137"/>
      <c r="NF38" s="137"/>
      <c r="NG38" s="137"/>
      <c r="NH38" s="137"/>
      <c r="NI38" s="137"/>
      <c r="NJ38" s="137"/>
      <c r="NK38" s="137"/>
      <c r="NL38" s="137"/>
      <c r="NM38" s="137"/>
      <c r="NN38" s="137"/>
      <c r="NO38" s="137"/>
      <c r="NP38" s="137"/>
      <c r="NQ38" s="137"/>
      <c r="NR38" s="137"/>
      <c r="NS38" s="137"/>
      <c r="NT38" s="137"/>
      <c r="NU38" s="137"/>
      <c r="NV38" s="137"/>
      <c r="NW38" s="137"/>
      <c r="NX38" s="137"/>
      <c r="NY38" s="137"/>
      <c r="NZ38" s="137"/>
      <c r="OA38" s="137"/>
      <c r="OB38" s="137"/>
      <c r="OC38" s="137"/>
      <c r="OD38" s="137"/>
      <c r="OE38" s="137"/>
      <c r="OF38" s="137"/>
      <c r="OG38" s="137"/>
      <c r="OH38" s="137"/>
      <c r="OI38" s="137"/>
      <c r="OJ38" s="137"/>
      <c r="OK38" s="137"/>
      <c r="OL38" s="137"/>
      <c r="OM38" s="137"/>
      <c r="ON38" s="137"/>
      <c r="OO38" s="137"/>
      <c r="OP38" s="137"/>
      <c r="OQ38" s="137"/>
      <c r="OR38" s="137"/>
      <c r="OS38" s="137"/>
      <c r="OT38" s="137"/>
      <c r="OU38" s="137"/>
      <c r="OV38" s="137"/>
      <c r="OW38" s="137"/>
      <c r="OX38" s="137"/>
      <c r="OY38" s="137"/>
      <c r="OZ38" s="137"/>
      <c r="PA38" s="137"/>
      <c r="PB38" s="137"/>
      <c r="PC38" s="137"/>
      <c r="PD38" s="137"/>
      <c r="PE38" s="137"/>
      <c r="PF38" s="137"/>
      <c r="PG38" s="137"/>
      <c r="PH38" s="137"/>
      <c r="PI38" s="137"/>
      <c r="PJ38" s="137"/>
      <c r="PK38" s="137"/>
      <c r="PL38" s="137"/>
      <c r="PM38" s="137"/>
      <c r="PN38" s="137"/>
      <c r="PO38" s="137"/>
      <c r="PP38" s="137"/>
      <c r="PQ38" s="137"/>
      <c r="PR38" s="137"/>
      <c r="PS38" s="137"/>
      <c r="PT38" s="137"/>
      <c r="PU38" s="137"/>
      <c r="PV38" s="137"/>
      <c r="PW38" s="137"/>
      <c r="PX38" s="137"/>
      <c r="PY38" s="137"/>
      <c r="PZ38" s="137"/>
      <c r="QA38" s="137"/>
      <c r="QB38" s="137"/>
      <c r="QC38" s="137"/>
      <c r="QD38" s="137"/>
      <c r="QE38" s="137"/>
      <c r="QF38" s="137"/>
      <c r="QG38" s="137"/>
      <c r="QH38" s="137"/>
      <c r="QI38" s="137"/>
      <c r="QJ38" s="137"/>
      <c r="QK38" s="137"/>
      <c r="QL38" s="137"/>
      <c r="QM38" s="137"/>
      <c r="QN38" s="137"/>
      <c r="QO38" s="137"/>
      <c r="QP38" s="137"/>
      <c r="QQ38" s="137"/>
      <c r="QR38" s="137"/>
      <c r="QS38" s="137"/>
      <c r="QT38" s="137"/>
      <c r="QU38" s="137"/>
      <c r="QV38" s="137"/>
      <c r="QW38" s="137"/>
      <c r="QX38" s="137"/>
      <c r="QY38" s="137"/>
      <c r="QZ38" s="137"/>
      <c r="RA38" s="137"/>
      <c r="RB38" s="137"/>
      <c r="RC38" s="137"/>
      <c r="RD38" s="137"/>
      <c r="RE38" s="137"/>
      <c r="RF38" s="137"/>
      <c r="RG38" s="137"/>
      <c r="RH38" s="137"/>
      <c r="RI38" s="137"/>
      <c r="RJ38" s="137"/>
      <c r="RK38" s="137"/>
      <c r="RL38" s="137"/>
      <c r="RM38" s="137"/>
      <c r="RN38" s="137"/>
      <c r="RO38" s="137"/>
      <c r="RP38" s="137"/>
      <c r="RQ38" s="137"/>
      <c r="RR38" s="137"/>
      <c r="RS38" s="137"/>
      <c r="RT38" s="137"/>
      <c r="RU38" s="137"/>
      <c r="RV38" s="137"/>
      <c r="RW38" s="137"/>
      <c r="RX38" s="137"/>
      <c r="RY38" s="137"/>
      <c r="RZ38" s="137"/>
      <c r="SA38" s="137"/>
      <c r="SB38" s="137"/>
      <c r="SC38" s="137"/>
      <c r="SD38" s="137"/>
      <c r="SE38" s="137"/>
      <c r="SF38" s="137"/>
      <c r="SG38" s="137"/>
      <c r="SH38" s="137"/>
      <c r="SI38" s="137"/>
      <c r="SJ38" s="137"/>
      <c r="SK38" s="137"/>
      <c r="SL38" s="137"/>
      <c r="SM38" s="137"/>
      <c r="SN38" s="137"/>
      <c r="SO38" s="137"/>
      <c r="SP38" s="137"/>
      <c r="SQ38" s="137"/>
      <c r="SR38" s="137"/>
      <c r="SS38" s="137"/>
      <c r="ST38" s="137"/>
      <c r="SU38" s="137"/>
      <c r="SV38" s="137"/>
      <c r="SW38" s="137"/>
      <c r="SX38" s="137"/>
      <c r="SY38" s="137"/>
      <c r="SZ38" s="137"/>
      <c r="TA38" s="137"/>
      <c r="TB38" s="137"/>
      <c r="TC38" s="137"/>
      <c r="TD38" s="137"/>
      <c r="TE38" s="137"/>
      <c r="TF38" s="137"/>
      <c r="TG38" s="137"/>
      <c r="TH38" s="137"/>
      <c r="TI38" s="137"/>
      <c r="TJ38" s="137"/>
      <c r="TK38" s="137"/>
      <c r="TL38" s="137"/>
      <c r="TM38" s="137"/>
      <c r="TN38" s="137"/>
      <c r="TO38" s="137"/>
      <c r="TP38" s="137"/>
      <c r="TQ38" s="137"/>
      <c r="TR38" s="137"/>
      <c r="TS38" s="137"/>
      <c r="TT38" s="137"/>
      <c r="TU38" s="137"/>
      <c r="TV38" s="137"/>
      <c r="TW38" s="137"/>
      <c r="TX38" s="137"/>
      <c r="TY38" s="137"/>
      <c r="TZ38" s="137"/>
      <c r="UA38" s="137"/>
      <c r="UB38" s="137"/>
      <c r="UC38" s="137"/>
      <c r="UD38" s="137"/>
      <c r="UE38" s="137"/>
      <c r="UF38" s="137"/>
      <c r="UG38" s="137"/>
      <c r="UH38" s="137"/>
      <c r="UI38" s="137"/>
      <c r="UJ38" s="137"/>
      <c r="UK38" s="137"/>
      <c r="UL38" s="137"/>
      <c r="UM38" s="137"/>
      <c r="UN38" s="137"/>
      <c r="UO38" s="137"/>
      <c r="UP38" s="137"/>
      <c r="UQ38" s="137"/>
      <c r="UR38" s="137"/>
      <c r="US38" s="137"/>
      <c r="UT38" s="137"/>
      <c r="UU38" s="137"/>
      <c r="UV38" s="137"/>
      <c r="UW38" s="137"/>
      <c r="UX38" s="137"/>
      <c r="UY38" s="137"/>
      <c r="UZ38" s="137"/>
      <c r="VA38" s="137"/>
      <c r="VB38" s="137"/>
      <c r="VC38" s="137"/>
      <c r="VD38" s="137"/>
      <c r="VE38" s="137"/>
      <c r="VF38" s="137"/>
      <c r="VG38" s="137"/>
      <c r="VH38" s="137"/>
      <c r="VI38" s="137"/>
      <c r="VJ38" s="137"/>
      <c r="VK38" s="137"/>
      <c r="VL38" s="137"/>
      <c r="VM38" s="137"/>
      <c r="VN38" s="137"/>
      <c r="VO38" s="137"/>
      <c r="VP38" s="137"/>
      <c r="VQ38" s="137"/>
      <c r="VR38" s="137"/>
      <c r="VS38" s="137"/>
      <c r="VT38" s="137"/>
      <c r="VU38" s="137"/>
      <c r="VV38" s="137"/>
      <c r="VW38" s="137"/>
      <c r="VX38" s="137"/>
      <c r="VY38" s="137"/>
      <c r="VZ38" s="137"/>
      <c r="WA38" s="137"/>
      <c r="WB38" s="137"/>
      <c r="WC38" s="137"/>
      <c r="WD38" s="137"/>
      <c r="WE38" s="137"/>
      <c r="WF38" s="137"/>
      <c r="WG38" s="137"/>
      <c r="WH38" s="137"/>
      <c r="WI38" s="137"/>
      <c r="WJ38" s="137"/>
      <c r="WK38" s="137"/>
      <c r="WL38" s="137"/>
      <c r="WM38" s="137"/>
      <c r="WN38" s="137"/>
      <c r="WO38" s="137"/>
      <c r="WP38" s="137"/>
      <c r="WQ38" s="137"/>
      <c r="WR38" s="137"/>
      <c r="WS38" s="137"/>
      <c r="WT38" s="137"/>
      <c r="WU38" s="137"/>
      <c r="WV38" s="137"/>
      <c r="WW38" s="137"/>
      <c r="WX38" s="137"/>
      <c r="WY38" s="137"/>
      <c r="WZ38" s="137"/>
      <c r="XA38" s="137"/>
      <c r="XB38" s="137"/>
      <c r="XC38" s="137"/>
      <c r="XD38" s="137"/>
      <c r="XE38" s="137"/>
      <c r="XF38" s="137"/>
      <c r="XG38" s="137"/>
      <c r="XH38" s="137"/>
      <c r="XI38" s="137"/>
      <c r="XJ38" s="137"/>
      <c r="XK38" s="137"/>
      <c r="XL38" s="137"/>
      <c r="XM38" s="137"/>
      <c r="XN38" s="137"/>
      <c r="XO38" s="137"/>
      <c r="XP38" s="137"/>
      <c r="XQ38" s="137"/>
      <c r="XR38" s="137"/>
      <c r="XS38" s="137"/>
      <c r="XT38" s="137"/>
      <c r="XU38" s="137"/>
      <c r="XV38" s="137"/>
      <c r="XW38" s="137"/>
      <c r="XX38" s="137"/>
      <c r="XY38" s="137"/>
      <c r="XZ38" s="137"/>
      <c r="YA38" s="137"/>
      <c r="YB38" s="137"/>
      <c r="YC38" s="137"/>
      <c r="YD38" s="137"/>
      <c r="YE38" s="137"/>
      <c r="YF38" s="137"/>
      <c r="YG38" s="137"/>
      <c r="YH38" s="137"/>
      <c r="YI38" s="137"/>
      <c r="YJ38" s="137"/>
      <c r="YK38" s="137"/>
      <c r="YL38" s="137"/>
      <c r="YM38" s="137"/>
      <c r="YN38" s="137"/>
      <c r="YO38" s="137"/>
      <c r="YP38" s="137"/>
      <c r="YQ38" s="137"/>
      <c r="YR38" s="137"/>
      <c r="YS38" s="137"/>
      <c r="YT38" s="137"/>
      <c r="YU38" s="137"/>
      <c r="YV38" s="137"/>
      <c r="YW38" s="137"/>
      <c r="YX38" s="137"/>
      <c r="YY38" s="137"/>
      <c r="YZ38" s="137"/>
      <c r="ZA38" s="137"/>
      <c r="ZB38" s="137"/>
      <c r="ZC38" s="137"/>
      <c r="ZD38" s="137"/>
      <c r="ZE38" s="137"/>
      <c r="ZF38" s="137"/>
      <c r="ZG38" s="137"/>
      <c r="ZH38" s="137"/>
      <c r="ZI38" s="137"/>
      <c r="ZJ38" s="137"/>
      <c r="ZK38" s="137"/>
      <c r="ZL38" s="137"/>
      <c r="ZM38" s="137"/>
      <c r="ZN38" s="137"/>
      <c r="ZO38" s="137"/>
      <c r="ZP38" s="137"/>
      <c r="ZQ38" s="137"/>
      <c r="ZR38" s="137"/>
      <c r="ZS38" s="137"/>
      <c r="ZT38" s="137"/>
      <c r="ZU38" s="137"/>
      <c r="ZV38" s="137"/>
      <c r="ZW38" s="137"/>
      <c r="ZX38" s="137"/>
      <c r="ZY38" s="137"/>
      <c r="ZZ38" s="137"/>
      <c r="AAA38" s="137"/>
      <c r="AAB38" s="137"/>
      <c r="AAC38" s="137"/>
      <c r="AAD38" s="137"/>
      <c r="AAE38" s="137"/>
      <c r="AAF38" s="137"/>
      <c r="AAG38" s="137"/>
      <c r="AAH38" s="137"/>
      <c r="AAI38" s="137"/>
      <c r="AAJ38" s="137"/>
      <c r="AAK38" s="137"/>
      <c r="AAL38" s="137"/>
      <c r="AAM38" s="137"/>
      <c r="AAN38" s="137"/>
      <c r="AAO38" s="137"/>
      <c r="AAP38" s="137"/>
      <c r="AAQ38" s="137"/>
      <c r="AAR38" s="137"/>
      <c r="AAS38" s="137"/>
      <c r="AAT38" s="137"/>
      <c r="AAU38" s="137"/>
      <c r="AAV38" s="137"/>
      <c r="AAW38" s="137"/>
      <c r="AAX38" s="137"/>
      <c r="AAY38" s="137"/>
      <c r="AAZ38" s="137"/>
      <c r="ABA38" s="137"/>
      <c r="ABB38" s="137"/>
      <c r="ABC38" s="137"/>
      <c r="ABD38" s="137"/>
      <c r="ABE38" s="137"/>
      <c r="ABF38" s="137"/>
      <c r="ABG38" s="137"/>
      <c r="ABH38" s="137"/>
      <c r="ABI38" s="137"/>
      <c r="ABJ38" s="137"/>
      <c r="ABK38" s="137"/>
      <c r="ABL38" s="137"/>
      <c r="ABM38" s="137"/>
      <c r="ABN38" s="137"/>
      <c r="ABO38" s="137"/>
      <c r="ABP38" s="137"/>
      <c r="ABQ38" s="137"/>
      <c r="ABR38" s="137"/>
      <c r="ABS38" s="137"/>
      <c r="ABT38" s="137"/>
      <c r="ABU38" s="137"/>
      <c r="ABV38" s="137"/>
      <c r="ABW38" s="137"/>
      <c r="ABX38" s="137"/>
      <c r="ABY38" s="137"/>
      <c r="ABZ38" s="137"/>
      <c r="ACA38" s="137"/>
      <c r="ACB38" s="137"/>
      <c r="ACC38" s="137"/>
      <c r="ACD38" s="137"/>
      <c r="ACE38" s="137"/>
      <c r="ACF38" s="137"/>
      <c r="ACG38" s="137"/>
      <c r="ACH38" s="137"/>
      <c r="ACI38" s="137"/>
      <c r="ACJ38" s="137"/>
      <c r="ACK38" s="137"/>
      <c r="ACL38" s="137"/>
      <c r="ACM38" s="137"/>
      <c r="ACN38" s="137"/>
      <c r="ACO38" s="137"/>
      <c r="ACP38" s="137"/>
      <c r="ACQ38" s="137"/>
      <c r="ACR38" s="137"/>
      <c r="ACS38" s="137"/>
      <c r="ACT38" s="137"/>
      <c r="ACU38" s="137"/>
      <c r="ACV38" s="137"/>
      <c r="ACW38" s="137"/>
      <c r="ACX38" s="137"/>
      <c r="ACY38" s="137"/>
      <c r="ACZ38" s="137"/>
      <c r="ADA38" s="137"/>
      <c r="ADB38" s="137"/>
      <c r="ADC38" s="137"/>
      <c r="ADD38" s="137"/>
      <c r="ADE38" s="137"/>
      <c r="ADF38" s="137"/>
      <c r="ADG38" s="137"/>
      <c r="ADH38" s="137"/>
      <c r="ADI38" s="137"/>
      <c r="ADJ38" s="137"/>
      <c r="ADK38" s="137"/>
      <c r="ADL38" s="137"/>
      <c r="ADM38" s="137"/>
      <c r="ADN38" s="137"/>
      <c r="ADO38" s="137"/>
      <c r="ADP38" s="137"/>
      <c r="ADQ38" s="137"/>
      <c r="ADR38" s="137"/>
      <c r="ADS38" s="137"/>
      <c r="ADT38" s="137"/>
      <c r="ADU38" s="137"/>
      <c r="ADV38" s="137"/>
      <c r="ADW38" s="137"/>
      <c r="ADX38" s="137"/>
      <c r="ADY38" s="137"/>
      <c r="ADZ38" s="137"/>
      <c r="AEA38" s="137"/>
      <c r="AEB38" s="137"/>
      <c r="AEC38" s="137"/>
      <c r="AED38" s="137"/>
      <c r="AEE38" s="137"/>
      <c r="AEF38" s="137"/>
      <c r="AEG38" s="137"/>
      <c r="AEH38" s="137"/>
      <c r="AEI38" s="137"/>
      <c r="AEJ38" s="137"/>
      <c r="AEK38" s="137"/>
      <c r="AEL38" s="137"/>
      <c r="AEM38" s="137"/>
      <c r="AEN38" s="137"/>
      <c r="AEO38" s="137"/>
      <c r="AEP38" s="137"/>
      <c r="AEQ38" s="137"/>
      <c r="AER38" s="137"/>
      <c r="AES38" s="137"/>
      <c r="AET38" s="137"/>
      <c r="AEU38" s="137"/>
      <c r="AEV38" s="137"/>
      <c r="AEW38" s="137"/>
      <c r="AEX38" s="137"/>
      <c r="AEY38" s="137"/>
      <c r="AEZ38" s="137"/>
      <c r="AFA38" s="137"/>
      <c r="AFB38" s="137"/>
      <c r="AFC38" s="137"/>
      <c r="AFD38" s="137"/>
      <c r="AFE38" s="137"/>
      <c r="AFF38" s="137"/>
      <c r="AFG38" s="137"/>
      <c r="AFH38" s="137"/>
      <c r="AFI38" s="137"/>
      <c r="AFJ38" s="137"/>
      <c r="AFK38" s="137"/>
      <c r="AFL38" s="137"/>
      <c r="AFM38" s="137"/>
      <c r="AFN38" s="137"/>
      <c r="AFO38" s="137"/>
      <c r="AFP38" s="137"/>
      <c r="AFQ38" s="137"/>
      <c r="AFR38" s="137"/>
      <c r="AFS38" s="137"/>
      <c r="AFT38" s="137"/>
      <c r="AFU38" s="137"/>
      <c r="AFV38" s="137"/>
      <c r="AFW38" s="137"/>
      <c r="AFX38" s="137"/>
      <c r="AFY38" s="137"/>
      <c r="AFZ38" s="137"/>
      <c r="AGA38" s="137"/>
      <c r="AGB38" s="137"/>
      <c r="AGC38" s="137"/>
      <c r="AGD38" s="137"/>
      <c r="AGE38" s="137"/>
      <c r="AGF38" s="137"/>
      <c r="AGG38" s="137"/>
      <c r="AGH38" s="137"/>
      <c r="AGI38" s="137"/>
      <c r="AGJ38" s="137"/>
      <c r="AGK38" s="137"/>
      <c r="AGL38" s="137"/>
      <c r="AGM38" s="137"/>
      <c r="AGN38" s="137"/>
      <c r="AGO38" s="137"/>
      <c r="AGP38" s="137"/>
      <c r="AGQ38" s="137"/>
      <c r="AGR38" s="137"/>
      <c r="AGS38" s="137"/>
      <c r="AGT38" s="137"/>
      <c r="AGU38" s="137"/>
      <c r="AGV38" s="137"/>
      <c r="AGW38" s="137"/>
      <c r="AGX38" s="137"/>
      <c r="AGY38" s="137"/>
      <c r="AGZ38" s="137"/>
      <c r="AHA38" s="137"/>
      <c r="AHB38" s="137"/>
      <c r="AHC38" s="137"/>
      <c r="AHD38" s="137"/>
      <c r="AHE38" s="137"/>
      <c r="AHF38" s="137"/>
      <c r="AHG38" s="137"/>
      <c r="AHH38" s="137"/>
      <c r="AHI38" s="137"/>
      <c r="AHJ38" s="137"/>
      <c r="AHK38" s="137"/>
      <c r="AHL38" s="137"/>
      <c r="AHM38" s="137"/>
      <c r="AHN38" s="137"/>
      <c r="AHO38" s="137"/>
      <c r="AHP38" s="137"/>
      <c r="AHQ38" s="137"/>
      <c r="AHR38" s="137"/>
      <c r="AHS38" s="137"/>
      <c r="AHT38" s="137"/>
      <c r="AHU38" s="137"/>
      <c r="AHV38" s="137"/>
      <c r="AHW38" s="137"/>
      <c r="AHX38" s="137"/>
      <c r="AHY38" s="137"/>
      <c r="AHZ38" s="137"/>
      <c r="AIA38" s="137"/>
      <c r="AIB38" s="137"/>
      <c r="AIC38" s="137"/>
      <c r="AID38" s="137"/>
      <c r="AIE38" s="137"/>
      <c r="AIF38" s="137"/>
      <c r="AIG38" s="137"/>
      <c r="AIH38" s="137"/>
      <c r="AII38" s="137"/>
      <c r="AIJ38" s="137"/>
      <c r="AIK38" s="137"/>
      <c r="AIL38" s="137"/>
      <c r="AIM38" s="137"/>
      <c r="AIN38" s="137"/>
      <c r="AIO38" s="137"/>
      <c r="AIP38" s="137"/>
      <c r="AIQ38" s="137"/>
      <c r="AIR38" s="137"/>
      <c r="AIS38" s="137"/>
      <c r="AIT38" s="137"/>
      <c r="AIU38" s="137"/>
      <c r="AIV38" s="137"/>
      <c r="AIW38" s="137"/>
      <c r="AIX38" s="137"/>
      <c r="AIY38" s="137"/>
      <c r="AIZ38" s="137"/>
      <c r="AJA38" s="137"/>
      <c r="AJB38" s="137"/>
      <c r="AJC38" s="137"/>
      <c r="AJD38" s="137"/>
      <c r="AJE38" s="137"/>
      <c r="AJF38" s="137"/>
      <c r="AJG38" s="137"/>
      <c r="AJH38" s="137"/>
      <c r="AJI38" s="137"/>
      <c r="AJJ38" s="137"/>
      <c r="AJK38" s="137"/>
      <c r="AJL38" s="137"/>
      <c r="AJM38" s="137"/>
      <c r="AJN38" s="137"/>
      <c r="AJO38" s="137"/>
      <c r="AJP38" s="137"/>
      <c r="AJQ38" s="137"/>
      <c r="AJR38" s="137"/>
      <c r="AJS38" s="137"/>
      <c r="AJT38" s="137"/>
      <c r="AJU38" s="137"/>
      <c r="AJV38" s="137"/>
      <c r="AJW38" s="137"/>
      <c r="AJX38" s="137"/>
      <c r="AJY38" s="137"/>
      <c r="AJZ38" s="137"/>
      <c r="AKA38" s="137"/>
      <c r="AKB38" s="137"/>
      <c r="AKC38" s="137"/>
      <c r="AKD38" s="137"/>
      <c r="AKE38" s="137"/>
      <c r="AKF38" s="137"/>
      <c r="AKG38" s="137"/>
      <c r="AKH38" s="137"/>
      <c r="AKI38" s="137"/>
      <c r="AKJ38" s="137"/>
      <c r="AKK38" s="137"/>
      <c r="AKL38" s="137"/>
      <c r="AKM38" s="137"/>
      <c r="AKN38" s="137"/>
      <c r="AKO38" s="137"/>
      <c r="AKP38" s="137"/>
      <c r="AKQ38" s="137"/>
      <c r="AKR38" s="137"/>
      <c r="AKS38" s="137"/>
      <c r="AKT38" s="137"/>
      <c r="AKU38" s="137"/>
      <c r="AKV38" s="137"/>
      <c r="AKW38" s="137"/>
      <c r="AKX38" s="137"/>
      <c r="AKY38" s="137"/>
      <c r="AKZ38" s="137"/>
      <c r="ALA38" s="137"/>
      <c r="ALB38" s="137"/>
      <c r="ALC38" s="137"/>
      <c r="ALD38" s="137"/>
      <c r="ALE38" s="137"/>
      <c r="ALF38" s="137"/>
      <c r="ALG38" s="137"/>
      <c r="ALH38" s="137"/>
      <c r="ALI38" s="137"/>
      <c r="ALJ38" s="137"/>
      <c r="ALK38" s="137"/>
      <c r="ALL38" s="137"/>
      <c r="ALM38" s="137"/>
      <c r="ALN38" s="137"/>
      <c r="ALO38" s="137"/>
      <c r="ALP38" s="137"/>
      <c r="ALQ38" s="137"/>
      <c r="ALR38" s="137"/>
      <c r="ALS38" s="137"/>
      <c r="ALT38" s="137"/>
      <c r="ALU38" s="137"/>
      <c r="ALV38" s="137"/>
      <c r="ALW38" s="137"/>
      <c r="ALX38" s="137"/>
      <c r="ALY38" s="137"/>
      <c r="ALZ38" s="137"/>
      <c r="AMA38" s="137"/>
      <c r="AMB38" s="137"/>
      <c r="AMC38" s="137"/>
      <c r="AMD38" s="137"/>
      <c r="AME38" s="137"/>
      <c r="AMF38" s="137"/>
      <c r="AMG38" s="137"/>
      <c r="AMH38" s="137"/>
      <c r="AMI38" s="137"/>
      <c r="AMJ38" s="137"/>
      <c r="AMK38" s="137"/>
      <c r="AML38" s="137"/>
    </row>
    <row r="39" spans="1:1026" s="230" customFormat="1" x14ac:dyDescent="0.25">
      <c r="A39" s="142"/>
      <c r="B39" s="132"/>
      <c r="C39" s="181"/>
      <c r="D39" s="126"/>
      <c r="E39" s="723"/>
      <c r="F39" s="182"/>
      <c r="G39" s="183"/>
      <c r="H39" s="130"/>
      <c r="I39" s="131"/>
      <c r="J39" s="131"/>
      <c r="K39" s="184"/>
      <c r="L39" s="133"/>
      <c r="M39" s="129"/>
      <c r="N39" s="134"/>
      <c r="O39" s="134"/>
      <c r="P39" s="134"/>
      <c r="Q39" s="134"/>
      <c r="R39" s="134"/>
      <c r="S39" s="134"/>
      <c r="T39" s="134"/>
      <c r="U39" s="134"/>
      <c r="V39" s="134"/>
      <c r="W39" s="131"/>
      <c r="X39" s="131"/>
      <c r="Y39" s="131"/>
      <c r="Z39" s="570"/>
      <c r="AA39" s="135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37"/>
      <c r="CO39" s="137"/>
      <c r="CP39" s="137"/>
      <c r="CQ39" s="137"/>
      <c r="CR39" s="137"/>
      <c r="CS39" s="137"/>
      <c r="CT39" s="137"/>
      <c r="CU39" s="137"/>
      <c r="CV39" s="137"/>
      <c r="CW39" s="137"/>
      <c r="CX39" s="137"/>
      <c r="CY39" s="137"/>
      <c r="CZ39" s="137"/>
      <c r="DA39" s="137"/>
      <c r="DB39" s="137"/>
      <c r="DC39" s="137"/>
      <c r="DD39" s="137"/>
      <c r="DE39" s="137"/>
      <c r="DF39" s="137"/>
      <c r="DG39" s="137"/>
      <c r="DH39" s="137"/>
      <c r="DI39" s="137"/>
      <c r="DJ39" s="137"/>
      <c r="DK39" s="137"/>
      <c r="DL39" s="137"/>
      <c r="DM39" s="137"/>
      <c r="DN39" s="137"/>
      <c r="DO39" s="137"/>
      <c r="DP39" s="137"/>
      <c r="DQ39" s="137"/>
      <c r="DR39" s="137"/>
      <c r="DS39" s="137"/>
      <c r="DT39" s="137"/>
      <c r="DU39" s="137"/>
      <c r="DV39" s="137"/>
      <c r="DW39" s="137"/>
      <c r="DX39" s="137"/>
      <c r="DY39" s="137"/>
      <c r="DZ39" s="137"/>
      <c r="EA39" s="137"/>
      <c r="EB39" s="137"/>
      <c r="EC39" s="137"/>
      <c r="ED39" s="137"/>
      <c r="EE39" s="137"/>
      <c r="EF39" s="137"/>
      <c r="EG39" s="137"/>
      <c r="EH39" s="137"/>
      <c r="EI39" s="137"/>
      <c r="EJ39" s="137"/>
      <c r="EK39" s="137"/>
      <c r="EL39" s="137"/>
      <c r="EM39" s="137"/>
      <c r="EN39" s="137"/>
      <c r="EO39" s="137"/>
      <c r="EP39" s="137"/>
      <c r="EQ39" s="137"/>
      <c r="ER39" s="137"/>
      <c r="ES39" s="137"/>
      <c r="ET39" s="137"/>
      <c r="EU39" s="137"/>
      <c r="EV39" s="137"/>
      <c r="EW39" s="137"/>
      <c r="EX39" s="137"/>
      <c r="EY39" s="137"/>
      <c r="EZ39" s="137"/>
      <c r="FA39" s="137"/>
      <c r="FB39" s="137"/>
      <c r="FC39" s="137"/>
      <c r="FD39" s="137"/>
      <c r="FE39" s="137"/>
      <c r="FF39" s="137"/>
      <c r="FG39" s="137"/>
      <c r="FH39" s="137"/>
      <c r="FI39" s="137"/>
      <c r="FJ39" s="137"/>
      <c r="FK39" s="137"/>
      <c r="FL39" s="137"/>
      <c r="FM39" s="137"/>
      <c r="FN39" s="137"/>
      <c r="FO39" s="137"/>
      <c r="FP39" s="137"/>
      <c r="FQ39" s="137"/>
      <c r="FR39" s="137"/>
      <c r="FS39" s="137"/>
      <c r="FT39" s="137"/>
      <c r="FU39" s="137"/>
      <c r="FV39" s="137"/>
      <c r="FW39" s="137"/>
      <c r="FX39" s="137"/>
      <c r="FY39" s="137"/>
      <c r="FZ39" s="137"/>
      <c r="GA39" s="137"/>
      <c r="GB39" s="137"/>
      <c r="GC39" s="137"/>
      <c r="GD39" s="137"/>
      <c r="GE39" s="137"/>
      <c r="GF39" s="137"/>
      <c r="GG39" s="137"/>
      <c r="GH39" s="137"/>
      <c r="GI39" s="137"/>
      <c r="GJ39" s="137"/>
      <c r="GK39" s="137"/>
      <c r="GL39" s="137"/>
      <c r="GM39" s="137"/>
      <c r="GN39" s="137"/>
      <c r="GO39" s="137"/>
      <c r="GP39" s="137"/>
      <c r="GQ39" s="137"/>
      <c r="GR39" s="137"/>
      <c r="GS39" s="137"/>
      <c r="GT39" s="137"/>
      <c r="GU39" s="137"/>
      <c r="GV39" s="137"/>
      <c r="GW39" s="137"/>
      <c r="GX39" s="137"/>
      <c r="GY39" s="137"/>
      <c r="GZ39" s="137"/>
      <c r="HA39" s="137"/>
      <c r="HB39" s="137"/>
      <c r="HC39" s="137"/>
      <c r="HD39" s="137"/>
      <c r="HE39" s="137"/>
      <c r="HF39" s="137"/>
      <c r="HG39" s="137"/>
      <c r="HH39" s="137"/>
      <c r="HI39" s="137"/>
      <c r="HJ39" s="137"/>
      <c r="HK39" s="137"/>
      <c r="HL39" s="137"/>
      <c r="HM39" s="137"/>
      <c r="HN39" s="137"/>
      <c r="HO39" s="137"/>
      <c r="HP39" s="137"/>
      <c r="HQ39" s="137"/>
      <c r="HR39" s="137"/>
      <c r="HS39" s="137"/>
      <c r="HT39" s="137"/>
      <c r="HU39" s="137"/>
      <c r="HV39" s="137"/>
      <c r="HW39" s="137"/>
      <c r="HX39" s="137"/>
      <c r="HY39" s="137"/>
      <c r="HZ39" s="137"/>
      <c r="IA39" s="137"/>
      <c r="IB39" s="137"/>
      <c r="IC39" s="137"/>
      <c r="ID39" s="137"/>
      <c r="IE39" s="137"/>
      <c r="IF39" s="137"/>
      <c r="IG39" s="137"/>
      <c r="IH39" s="137"/>
      <c r="II39" s="137"/>
      <c r="IJ39" s="137"/>
      <c r="IK39" s="137"/>
      <c r="IL39" s="137"/>
      <c r="IM39" s="137"/>
      <c r="IN39" s="137"/>
      <c r="IO39" s="137"/>
      <c r="IP39" s="137"/>
      <c r="IQ39" s="137"/>
      <c r="IR39" s="137"/>
      <c r="IS39" s="137"/>
      <c r="IT39" s="137"/>
      <c r="IU39" s="137"/>
      <c r="IV39" s="137"/>
      <c r="IW39" s="137"/>
      <c r="IX39" s="137"/>
      <c r="IY39" s="137"/>
      <c r="IZ39" s="137"/>
      <c r="JA39" s="137"/>
      <c r="JB39" s="137"/>
      <c r="JC39" s="137"/>
      <c r="JD39" s="137"/>
      <c r="JE39" s="137"/>
      <c r="JF39" s="137"/>
      <c r="JG39" s="137"/>
      <c r="JH39" s="137"/>
      <c r="JI39" s="137"/>
      <c r="JJ39" s="137"/>
      <c r="JK39" s="137"/>
      <c r="JL39" s="137"/>
      <c r="JM39" s="137"/>
      <c r="JN39" s="137"/>
      <c r="JO39" s="137"/>
      <c r="JP39" s="137"/>
      <c r="JQ39" s="137"/>
      <c r="JR39" s="137"/>
      <c r="JS39" s="137"/>
      <c r="JT39" s="137"/>
      <c r="JU39" s="137"/>
      <c r="JV39" s="137"/>
      <c r="JW39" s="137"/>
      <c r="JX39" s="137"/>
      <c r="JY39" s="137"/>
      <c r="JZ39" s="137"/>
      <c r="KA39" s="137"/>
      <c r="KB39" s="137"/>
      <c r="KC39" s="137"/>
      <c r="KD39" s="137"/>
      <c r="KE39" s="137"/>
      <c r="KF39" s="137"/>
      <c r="KG39" s="137"/>
      <c r="KH39" s="137"/>
      <c r="KI39" s="137"/>
      <c r="KJ39" s="137"/>
      <c r="KK39" s="137"/>
      <c r="KL39" s="137"/>
      <c r="KM39" s="137"/>
      <c r="KN39" s="137"/>
      <c r="KO39" s="137"/>
      <c r="KP39" s="137"/>
      <c r="KQ39" s="137"/>
      <c r="KR39" s="137"/>
      <c r="KS39" s="137"/>
      <c r="KT39" s="137"/>
      <c r="KU39" s="137"/>
      <c r="KV39" s="137"/>
      <c r="KW39" s="137"/>
      <c r="KX39" s="137"/>
      <c r="KY39" s="137"/>
      <c r="KZ39" s="137"/>
      <c r="LA39" s="137"/>
      <c r="LB39" s="137"/>
      <c r="LC39" s="137"/>
      <c r="LD39" s="137"/>
      <c r="LE39" s="137"/>
      <c r="LF39" s="137"/>
      <c r="LG39" s="137"/>
      <c r="LH39" s="137"/>
      <c r="LI39" s="137"/>
      <c r="LJ39" s="137"/>
      <c r="LK39" s="137"/>
      <c r="LL39" s="137"/>
      <c r="LM39" s="137"/>
      <c r="LN39" s="137"/>
      <c r="LO39" s="137"/>
      <c r="LP39" s="137"/>
      <c r="LQ39" s="137"/>
      <c r="LR39" s="137"/>
      <c r="LS39" s="137"/>
      <c r="LT39" s="137"/>
      <c r="LU39" s="137"/>
      <c r="LV39" s="137"/>
      <c r="LW39" s="137"/>
      <c r="LX39" s="137"/>
      <c r="LY39" s="137"/>
      <c r="LZ39" s="137"/>
      <c r="MA39" s="137"/>
      <c r="MB39" s="137"/>
      <c r="MC39" s="137"/>
      <c r="MD39" s="137"/>
      <c r="ME39" s="137"/>
      <c r="MF39" s="137"/>
      <c r="MG39" s="137"/>
      <c r="MH39" s="137"/>
      <c r="MI39" s="137"/>
      <c r="MJ39" s="137"/>
      <c r="MK39" s="137"/>
      <c r="ML39" s="137"/>
      <c r="MM39" s="137"/>
      <c r="MN39" s="137"/>
      <c r="MO39" s="137"/>
      <c r="MP39" s="137"/>
      <c r="MQ39" s="137"/>
      <c r="MR39" s="137"/>
      <c r="MS39" s="137"/>
      <c r="MT39" s="137"/>
      <c r="MU39" s="137"/>
      <c r="MV39" s="137"/>
      <c r="MW39" s="137"/>
      <c r="MX39" s="137"/>
      <c r="MY39" s="137"/>
      <c r="MZ39" s="137"/>
      <c r="NA39" s="137"/>
      <c r="NB39" s="137"/>
      <c r="NC39" s="137"/>
      <c r="ND39" s="137"/>
      <c r="NE39" s="137"/>
      <c r="NF39" s="137"/>
      <c r="NG39" s="137"/>
      <c r="NH39" s="137"/>
      <c r="NI39" s="137"/>
      <c r="NJ39" s="137"/>
      <c r="NK39" s="137"/>
      <c r="NL39" s="137"/>
      <c r="NM39" s="137"/>
      <c r="NN39" s="137"/>
      <c r="NO39" s="137"/>
      <c r="NP39" s="137"/>
      <c r="NQ39" s="137"/>
      <c r="NR39" s="137"/>
      <c r="NS39" s="137"/>
      <c r="NT39" s="137"/>
      <c r="NU39" s="137"/>
      <c r="NV39" s="137"/>
      <c r="NW39" s="137"/>
      <c r="NX39" s="137"/>
      <c r="NY39" s="137"/>
      <c r="NZ39" s="137"/>
      <c r="OA39" s="137"/>
      <c r="OB39" s="137"/>
      <c r="OC39" s="137"/>
      <c r="OD39" s="137"/>
      <c r="OE39" s="137"/>
      <c r="OF39" s="137"/>
      <c r="OG39" s="137"/>
      <c r="OH39" s="137"/>
      <c r="OI39" s="137"/>
      <c r="OJ39" s="137"/>
      <c r="OK39" s="137"/>
      <c r="OL39" s="137"/>
      <c r="OM39" s="137"/>
      <c r="ON39" s="137"/>
      <c r="OO39" s="137"/>
      <c r="OP39" s="137"/>
      <c r="OQ39" s="137"/>
      <c r="OR39" s="137"/>
      <c r="OS39" s="137"/>
      <c r="OT39" s="137"/>
      <c r="OU39" s="137"/>
      <c r="OV39" s="137"/>
      <c r="OW39" s="137"/>
      <c r="OX39" s="137"/>
      <c r="OY39" s="137"/>
      <c r="OZ39" s="137"/>
      <c r="PA39" s="137"/>
      <c r="PB39" s="137"/>
      <c r="PC39" s="137"/>
      <c r="PD39" s="137"/>
      <c r="PE39" s="137"/>
      <c r="PF39" s="137"/>
      <c r="PG39" s="137"/>
      <c r="PH39" s="137"/>
      <c r="PI39" s="137"/>
      <c r="PJ39" s="137"/>
      <c r="PK39" s="137"/>
      <c r="PL39" s="137"/>
      <c r="PM39" s="137"/>
      <c r="PN39" s="137"/>
      <c r="PO39" s="137"/>
      <c r="PP39" s="137"/>
      <c r="PQ39" s="137"/>
      <c r="PR39" s="137"/>
      <c r="PS39" s="137"/>
      <c r="PT39" s="137"/>
      <c r="PU39" s="137"/>
      <c r="PV39" s="137"/>
      <c r="PW39" s="137"/>
      <c r="PX39" s="137"/>
      <c r="PY39" s="137"/>
      <c r="PZ39" s="137"/>
      <c r="QA39" s="137"/>
      <c r="QB39" s="137"/>
      <c r="QC39" s="137"/>
      <c r="QD39" s="137"/>
      <c r="QE39" s="137"/>
      <c r="QF39" s="137"/>
      <c r="QG39" s="137"/>
      <c r="QH39" s="137"/>
      <c r="QI39" s="137"/>
      <c r="QJ39" s="137"/>
      <c r="QK39" s="137"/>
      <c r="QL39" s="137"/>
      <c r="QM39" s="137"/>
      <c r="QN39" s="137"/>
      <c r="QO39" s="137"/>
      <c r="QP39" s="137"/>
      <c r="QQ39" s="137"/>
      <c r="QR39" s="137"/>
      <c r="QS39" s="137"/>
      <c r="QT39" s="137"/>
      <c r="QU39" s="137"/>
      <c r="QV39" s="137"/>
      <c r="QW39" s="137"/>
      <c r="QX39" s="137"/>
      <c r="QY39" s="137"/>
      <c r="QZ39" s="137"/>
      <c r="RA39" s="137"/>
      <c r="RB39" s="137"/>
      <c r="RC39" s="137"/>
      <c r="RD39" s="137"/>
      <c r="RE39" s="137"/>
      <c r="RF39" s="137"/>
      <c r="RG39" s="137"/>
      <c r="RH39" s="137"/>
      <c r="RI39" s="137"/>
      <c r="RJ39" s="137"/>
      <c r="RK39" s="137"/>
      <c r="RL39" s="137"/>
      <c r="RM39" s="137"/>
      <c r="RN39" s="137"/>
      <c r="RO39" s="137"/>
      <c r="RP39" s="137"/>
      <c r="RQ39" s="137"/>
      <c r="RR39" s="137"/>
      <c r="RS39" s="137"/>
      <c r="RT39" s="137"/>
      <c r="RU39" s="137"/>
      <c r="RV39" s="137"/>
      <c r="RW39" s="137"/>
      <c r="RX39" s="137"/>
      <c r="RY39" s="137"/>
      <c r="RZ39" s="137"/>
      <c r="SA39" s="137"/>
      <c r="SB39" s="137"/>
      <c r="SC39" s="137"/>
      <c r="SD39" s="137"/>
      <c r="SE39" s="137"/>
      <c r="SF39" s="137"/>
      <c r="SG39" s="137"/>
      <c r="SH39" s="137"/>
      <c r="SI39" s="137"/>
      <c r="SJ39" s="137"/>
      <c r="SK39" s="137"/>
      <c r="SL39" s="137"/>
      <c r="SM39" s="137"/>
      <c r="SN39" s="137"/>
      <c r="SO39" s="137"/>
      <c r="SP39" s="137"/>
      <c r="SQ39" s="137"/>
      <c r="SR39" s="137"/>
      <c r="SS39" s="137"/>
      <c r="ST39" s="137"/>
      <c r="SU39" s="137"/>
      <c r="SV39" s="137"/>
      <c r="SW39" s="137"/>
      <c r="SX39" s="137"/>
      <c r="SY39" s="137"/>
      <c r="SZ39" s="137"/>
      <c r="TA39" s="137"/>
      <c r="TB39" s="137"/>
      <c r="TC39" s="137"/>
      <c r="TD39" s="137"/>
      <c r="TE39" s="137"/>
      <c r="TF39" s="137"/>
      <c r="TG39" s="137"/>
      <c r="TH39" s="137"/>
      <c r="TI39" s="137"/>
      <c r="TJ39" s="137"/>
      <c r="TK39" s="137"/>
      <c r="TL39" s="137"/>
      <c r="TM39" s="137"/>
      <c r="TN39" s="137"/>
      <c r="TO39" s="137"/>
      <c r="TP39" s="137"/>
      <c r="TQ39" s="137"/>
      <c r="TR39" s="137"/>
      <c r="TS39" s="137"/>
      <c r="TT39" s="137"/>
      <c r="TU39" s="137"/>
      <c r="TV39" s="137"/>
      <c r="TW39" s="137"/>
      <c r="TX39" s="137"/>
      <c r="TY39" s="137"/>
      <c r="TZ39" s="137"/>
      <c r="UA39" s="137"/>
      <c r="UB39" s="137"/>
      <c r="UC39" s="137"/>
      <c r="UD39" s="137"/>
      <c r="UE39" s="137"/>
      <c r="UF39" s="137"/>
      <c r="UG39" s="137"/>
      <c r="UH39" s="137"/>
      <c r="UI39" s="137"/>
      <c r="UJ39" s="137"/>
      <c r="UK39" s="137"/>
      <c r="UL39" s="137"/>
      <c r="UM39" s="137"/>
      <c r="UN39" s="137"/>
      <c r="UO39" s="137"/>
      <c r="UP39" s="137"/>
      <c r="UQ39" s="137"/>
      <c r="UR39" s="137"/>
      <c r="US39" s="137"/>
      <c r="UT39" s="137"/>
      <c r="UU39" s="137"/>
      <c r="UV39" s="137"/>
      <c r="UW39" s="137"/>
      <c r="UX39" s="137"/>
      <c r="UY39" s="137"/>
      <c r="UZ39" s="137"/>
      <c r="VA39" s="137"/>
      <c r="VB39" s="137"/>
      <c r="VC39" s="137"/>
      <c r="VD39" s="137"/>
      <c r="VE39" s="137"/>
      <c r="VF39" s="137"/>
      <c r="VG39" s="137"/>
      <c r="VH39" s="137"/>
      <c r="VI39" s="137"/>
      <c r="VJ39" s="137"/>
      <c r="VK39" s="137"/>
      <c r="VL39" s="137"/>
      <c r="VM39" s="137"/>
      <c r="VN39" s="137"/>
      <c r="VO39" s="137"/>
      <c r="VP39" s="137"/>
      <c r="VQ39" s="137"/>
      <c r="VR39" s="137"/>
      <c r="VS39" s="137"/>
      <c r="VT39" s="137"/>
      <c r="VU39" s="137"/>
      <c r="VV39" s="137"/>
      <c r="VW39" s="137"/>
      <c r="VX39" s="137"/>
      <c r="VY39" s="137"/>
      <c r="VZ39" s="137"/>
      <c r="WA39" s="137"/>
      <c r="WB39" s="137"/>
      <c r="WC39" s="137"/>
      <c r="WD39" s="137"/>
      <c r="WE39" s="137"/>
      <c r="WF39" s="137"/>
      <c r="WG39" s="137"/>
      <c r="WH39" s="137"/>
      <c r="WI39" s="137"/>
      <c r="WJ39" s="137"/>
      <c r="WK39" s="137"/>
      <c r="WL39" s="137"/>
      <c r="WM39" s="137"/>
      <c r="WN39" s="137"/>
      <c r="WO39" s="137"/>
      <c r="WP39" s="137"/>
      <c r="WQ39" s="137"/>
      <c r="WR39" s="137"/>
      <c r="WS39" s="137"/>
      <c r="WT39" s="137"/>
      <c r="WU39" s="137"/>
      <c r="WV39" s="137"/>
      <c r="WW39" s="137"/>
      <c r="WX39" s="137"/>
      <c r="WY39" s="137"/>
      <c r="WZ39" s="137"/>
      <c r="XA39" s="137"/>
      <c r="XB39" s="137"/>
      <c r="XC39" s="137"/>
      <c r="XD39" s="137"/>
      <c r="XE39" s="137"/>
      <c r="XF39" s="137"/>
      <c r="XG39" s="137"/>
      <c r="XH39" s="137"/>
      <c r="XI39" s="137"/>
      <c r="XJ39" s="137"/>
      <c r="XK39" s="137"/>
      <c r="XL39" s="137"/>
      <c r="XM39" s="137"/>
      <c r="XN39" s="137"/>
      <c r="XO39" s="137"/>
      <c r="XP39" s="137"/>
      <c r="XQ39" s="137"/>
      <c r="XR39" s="137"/>
      <c r="XS39" s="137"/>
      <c r="XT39" s="137"/>
      <c r="XU39" s="137"/>
      <c r="XV39" s="137"/>
      <c r="XW39" s="137"/>
      <c r="XX39" s="137"/>
      <c r="XY39" s="137"/>
      <c r="XZ39" s="137"/>
      <c r="YA39" s="137"/>
      <c r="YB39" s="137"/>
      <c r="YC39" s="137"/>
      <c r="YD39" s="137"/>
      <c r="YE39" s="137"/>
      <c r="YF39" s="137"/>
      <c r="YG39" s="137"/>
      <c r="YH39" s="137"/>
      <c r="YI39" s="137"/>
      <c r="YJ39" s="137"/>
      <c r="YK39" s="137"/>
      <c r="YL39" s="137"/>
      <c r="YM39" s="137"/>
      <c r="YN39" s="137"/>
      <c r="YO39" s="137"/>
      <c r="YP39" s="137"/>
      <c r="YQ39" s="137"/>
      <c r="YR39" s="137"/>
      <c r="YS39" s="137"/>
      <c r="YT39" s="137"/>
      <c r="YU39" s="137"/>
      <c r="YV39" s="137"/>
      <c r="YW39" s="137"/>
      <c r="YX39" s="137"/>
      <c r="YY39" s="137"/>
      <c r="YZ39" s="137"/>
      <c r="ZA39" s="137"/>
      <c r="ZB39" s="137"/>
      <c r="ZC39" s="137"/>
      <c r="ZD39" s="137"/>
      <c r="ZE39" s="137"/>
      <c r="ZF39" s="137"/>
      <c r="ZG39" s="137"/>
      <c r="ZH39" s="137"/>
      <c r="ZI39" s="137"/>
      <c r="ZJ39" s="137"/>
      <c r="ZK39" s="137"/>
      <c r="ZL39" s="137"/>
      <c r="ZM39" s="137"/>
      <c r="ZN39" s="137"/>
      <c r="ZO39" s="137"/>
      <c r="ZP39" s="137"/>
      <c r="ZQ39" s="137"/>
      <c r="ZR39" s="137"/>
      <c r="ZS39" s="137"/>
      <c r="ZT39" s="137"/>
      <c r="ZU39" s="137"/>
      <c r="ZV39" s="137"/>
      <c r="ZW39" s="137"/>
      <c r="ZX39" s="137"/>
      <c r="ZY39" s="137"/>
      <c r="ZZ39" s="137"/>
      <c r="AAA39" s="137"/>
      <c r="AAB39" s="137"/>
      <c r="AAC39" s="137"/>
      <c r="AAD39" s="137"/>
      <c r="AAE39" s="137"/>
      <c r="AAF39" s="137"/>
      <c r="AAG39" s="137"/>
      <c r="AAH39" s="137"/>
      <c r="AAI39" s="137"/>
      <c r="AAJ39" s="137"/>
      <c r="AAK39" s="137"/>
      <c r="AAL39" s="137"/>
      <c r="AAM39" s="137"/>
      <c r="AAN39" s="137"/>
      <c r="AAO39" s="137"/>
      <c r="AAP39" s="137"/>
      <c r="AAQ39" s="137"/>
      <c r="AAR39" s="137"/>
      <c r="AAS39" s="137"/>
      <c r="AAT39" s="137"/>
      <c r="AAU39" s="137"/>
      <c r="AAV39" s="137"/>
      <c r="AAW39" s="137"/>
      <c r="AAX39" s="137"/>
      <c r="AAY39" s="137"/>
      <c r="AAZ39" s="137"/>
      <c r="ABA39" s="137"/>
      <c r="ABB39" s="137"/>
      <c r="ABC39" s="137"/>
      <c r="ABD39" s="137"/>
      <c r="ABE39" s="137"/>
      <c r="ABF39" s="137"/>
      <c r="ABG39" s="137"/>
      <c r="ABH39" s="137"/>
      <c r="ABI39" s="137"/>
      <c r="ABJ39" s="137"/>
      <c r="ABK39" s="137"/>
      <c r="ABL39" s="137"/>
      <c r="ABM39" s="137"/>
      <c r="ABN39" s="137"/>
      <c r="ABO39" s="137"/>
      <c r="ABP39" s="137"/>
      <c r="ABQ39" s="137"/>
      <c r="ABR39" s="137"/>
      <c r="ABS39" s="137"/>
      <c r="ABT39" s="137"/>
      <c r="ABU39" s="137"/>
      <c r="ABV39" s="137"/>
      <c r="ABW39" s="137"/>
      <c r="ABX39" s="137"/>
      <c r="ABY39" s="137"/>
      <c r="ABZ39" s="137"/>
      <c r="ACA39" s="137"/>
      <c r="ACB39" s="137"/>
      <c r="ACC39" s="137"/>
      <c r="ACD39" s="137"/>
      <c r="ACE39" s="137"/>
      <c r="ACF39" s="137"/>
      <c r="ACG39" s="137"/>
      <c r="ACH39" s="137"/>
      <c r="ACI39" s="137"/>
      <c r="ACJ39" s="137"/>
      <c r="ACK39" s="137"/>
      <c r="ACL39" s="137"/>
      <c r="ACM39" s="137"/>
      <c r="ACN39" s="137"/>
      <c r="ACO39" s="137"/>
      <c r="ACP39" s="137"/>
      <c r="ACQ39" s="137"/>
      <c r="ACR39" s="137"/>
      <c r="ACS39" s="137"/>
      <c r="ACT39" s="137"/>
      <c r="ACU39" s="137"/>
      <c r="ACV39" s="137"/>
      <c r="ACW39" s="137"/>
      <c r="ACX39" s="137"/>
      <c r="ACY39" s="137"/>
      <c r="ACZ39" s="137"/>
      <c r="ADA39" s="137"/>
      <c r="ADB39" s="137"/>
      <c r="ADC39" s="137"/>
      <c r="ADD39" s="137"/>
      <c r="ADE39" s="137"/>
      <c r="ADF39" s="137"/>
      <c r="ADG39" s="137"/>
      <c r="ADH39" s="137"/>
      <c r="ADI39" s="137"/>
      <c r="ADJ39" s="137"/>
      <c r="ADK39" s="137"/>
      <c r="ADL39" s="137"/>
      <c r="ADM39" s="137"/>
      <c r="ADN39" s="137"/>
      <c r="ADO39" s="137"/>
      <c r="ADP39" s="137"/>
      <c r="ADQ39" s="137"/>
      <c r="ADR39" s="137"/>
      <c r="ADS39" s="137"/>
      <c r="ADT39" s="137"/>
      <c r="ADU39" s="137"/>
      <c r="ADV39" s="137"/>
      <c r="ADW39" s="137"/>
      <c r="ADX39" s="137"/>
      <c r="ADY39" s="137"/>
      <c r="ADZ39" s="137"/>
      <c r="AEA39" s="137"/>
      <c r="AEB39" s="137"/>
      <c r="AEC39" s="137"/>
      <c r="AED39" s="137"/>
      <c r="AEE39" s="137"/>
      <c r="AEF39" s="137"/>
      <c r="AEG39" s="137"/>
      <c r="AEH39" s="137"/>
      <c r="AEI39" s="137"/>
      <c r="AEJ39" s="137"/>
      <c r="AEK39" s="137"/>
      <c r="AEL39" s="137"/>
      <c r="AEM39" s="137"/>
      <c r="AEN39" s="137"/>
      <c r="AEO39" s="137"/>
      <c r="AEP39" s="137"/>
      <c r="AEQ39" s="137"/>
      <c r="AER39" s="137"/>
      <c r="AES39" s="137"/>
      <c r="AET39" s="137"/>
      <c r="AEU39" s="137"/>
      <c r="AEV39" s="137"/>
      <c r="AEW39" s="137"/>
      <c r="AEX39" s="137"/>
      <c r="AEY39" s="137"/>
      <c r="AEZ39" s="137"/>
      <c r="AFA39" s="137"/>
      <c r="AFB39" s="137"/>
      <c r="AFC39" s="137"/>
      <c r="AFD39" s="137"/>
      <c r="AFE39" s="137"/>
      <c r="AFF39" s="137"/>
      <c r="AFG39" s="137"/>
      <c r="AFH39" s="137"/>
      <c r="AFI39" s="137"/>
      <c r="AFJ39" s="137"/>
      <c r="AFK39" s="137"/>
      <c r="AFL39" s="137"/>
      <c r="AFM39" s="137"/>
      <c r="AFN39" s="137"/>
      <c r="AFO39" s="137"/>
      <c r="AFP39" s="137"/>
      <c r="AFQ39" s="137"/>
      <c r="AFR39" s="137"/>
      <c r="AFS39" s="137"/>
      <c r="AFT39" s="137"/>
      <c r="AFU39" s="137"/>
      <c r="AFV39" s="137"/>
      <c r="AFW39" s="137"/>
      <c r="AFX39" s="137"/>
      <c r="AFY39" s="137"/>
      <c r="AFZ39" s="137"/>
      <c r="AGA39" s="137"/>
      <c r="AGB39" s="137"/>
      <c r="AGC39" s="137"/>
      <c r="AGD39" s="137"/>
      <c r="AGE39" s="137"/>
      <c r="AGF39" s="137"/>
      <c r="AGG39" s="137"/>
      <c r="AGH39" s="137"/>
      <c r="AGI39" s="137"/>
      <c r="AGJ39" s="137"/>
      <c r="AGK39" s="137"/>
      <c r="AGL39" s="137"/>
      <c r="AGM39" s="137"/>
      <c r="AGN39" s="137"/>
      <c r="AGO39" s="137"/>
      <c r="AGP39" s="137"/>
      <c r="AGQ39" s="137"/>
      <c r="AGR39" s="137"/>
      <c r="AGS39" s="137"/>
      <c r="AGT39" s="137"/>
      <c r="AGU39" s="137"/>
      <c r="AGV39" s="137"/>
      <c r="AGW39" s="137"/>
      <c r="AGX39" s="137"/>
      <c r="AGY39" s="137"/>
      <c r="AGZ39" s="137"/>
      <c r="AHA39" s="137"/>
      <c r="AHB39" s="137"/>
      <c r="AHC39" s="137"/>
      <c r="AHD39" s="137"/>
      <c r="AHE39" s="137"/>
      <c r="AHF39" s="137"/>
      <c r="AHG39" s="137"/>
      <c r="AHH39" s="137"/>
      <c r="AHI39" s="137"/>
      <c r="AHJ39" s="137"/>
      <c r="AHK39" s="137"/>
      <c r="AHL39" s="137"/>
      <c r="AHM39" s="137"/>
      <c r="AHN39" s="137"/>
      <c r="AHO39" s="137"/>
      <c r="AHP39" s="137"/>
      <c r="AHQ39" s="137"/>
      <c r="AHR39" s="137"/>
      <c r="AHS39" s="137"/>
      <c r="AHT39" s="137"/>
      <c r="AHU39" s="137"/>
      <c r="AHV39" s="137"/>
      <c r="AHW39" s="137"/>
      <c r="AHX39" s="137"/>
      <c r="AHY39" s="137"/>
      <c r="AHZ39" s="137"/>
      <c r="AIA39" s="137"/>
      <c r="AIB39" s="137"/>
      <c r="AIC39" s="137"/>
      <c r="AID39" s="137"/>
      <c r="AIE39" s="137"/>
      <c r="AIF39" s="137"/>
      <c r="AIG39" s="137"/>
      <c r="AIH39" s="137"/>
      <c r="AII39" s="137"/>
      <c r="AIJ39" s="137"/>
      <c r="AIK39" s="137"/>
      <c r="AIL39" s="137"/>
      <c r="AIM39" s="137"/>
      <c r="AIN39" s="137"/>
      <c r="AIO39" s="137"/>
      <c r="AIP39" s="137"/>
      <c r="AIQ39" s="137"/>
      <c r="AIR39" s="137"/>
      <c r="AIS39" s="137"/>
      <c r="AIT39" s="137"/>
      <c r="AIU39" s="137"/>
      <c r="AIV39" s="137"/>
      <c r="AIW39" s="137"/>
      <c r="AIX39" s="137"/>
      <c r="AIY39" s="137"/>
      <c r="AIZ39" s="137"/>
      <c r="AJA39" s="137"/>
      <c r="AJB39" s="137"/>
      <c r="AJC39" s="137"/>
      <c r="AJD39" s="137"/>
      <c r="AJE39" s="137"/>
      <c r="AJF39" s="137"/>
      <c r="AJG39" s="137"/>
      <c r="AJH39" s="137"/>
      <c r="AJI39" s="137"/>
      <c r="AJJ39" s="137"/>
      <c r="AJK39" s="137"/>
      <c r="AJL39" s="137"/>
      <c r="AJM39" s="137"/>
      <c r="AJN39" s="137"/>
      <c r="AJO39" s="137"/>
      <c r="AJP39" s="137"/>
      <c r="AJQ39" s="137"/>
      <c r="AJR39" s="137"/>
      <c r="AJS39" s="137"/>
      <c r="AJT39" s="137"/>
      <c r="AJU39" s="137"/>
      <c r="AJV39" s="137"/>
      <c r="AJW39" s="137"/>
      <c r="AJX39" s="137"/>
      <c r="AJY39" s="137"/>
      <c r="AJZ39" s="137"/>
      <c r="AKA39" s="137"/>
      <c r="AKB39" s="137"/>
      <c r="AKC39" s="137"/>
      <c r="AKD39" s="137"/>
      <c r="AKE39" s="137"/>
      <c r="AKF39" s="137"/>
      <c r="AKG39" s="137"/>
      <c r="AKH39" s="137"/>
      <c r="AKI39" s="137"/>
      <c r="AKJ39" s="137"/>
      <c r="AKK39" s="137"/>
      <c r="AKL39" s="137"/>
      <c r="AKM39" s="137"/>
      <c r="AKN39" s="137"/>
      <c r="AKO39" s="137"/>
      <c r="AKP39" s="137"/>
      <c r="AKQ39" s="137"/>
      <c r="AKR39" s="137"/>
      <c r="AKS39" s="137"/>
      <c r="AKT39" s="137"/>
      <c r="AKU39" s="137"/>
      <c r="AKV39" s="137"/>
      <c r="AKW39" s="137"/>
      <c r="AKX39" s="137"/>
      <c r="AKY39" s="137"/>
      <c r="AKZ39" s="137"/>
      <c r="ALA39" s="137"/>
      <c r="ALB39" s="137"/>
      <c r="ALC39" s="137"/>
      <c r="ALD39" s="137"/>
      <c r="ALE39" s="137"/>
      <c r="ALF39" s="137"/>
      <c r="ALG39" s="137"/>
      <c r="ALH39" s="137"/>
      <c r="ALI39" s="137"/>
      <c r="ALJ39" s="137"/>
      <c r="ALK39" s="137"/>
      <c r="ALL39" s="137"/>
      <c r="ALM39" s="137"/>
      <c r="ALN39" s="137"/>
      <c r="ALO39" s="137"/>
      <c r="ALP39" s="137"/>
      <c r="ALQ39" s="137"/>
      <c r="ALR39" s="137"/>
      <c r="ALS39" s="137"/>
      <c r="ALT39" s="137"/>
      <c r="ALU39" s="137"/>
      <c r="ALV39" s="137"/>
      <c r="ALW39" s="137"/>
      <c r="ALX39" s="137"/>
      <c r="ALY39" s="137"/>
      <c r="ALZ39" s="137"/>
      <c r="AMA39" s="137"/>
      <c r="AMB39" s="137"/>
      <c r="AMC39" s="137"/>
      <c r="AMD39" s="137"/>
      <c r="AME39" s="137"/>
      <c r="AMF39" s="137"/>
      <c r="AMG39" s="137"/>
      <c r="AMH39" s="137"/>
      <c r="AMI39" s="137"/>
      <c r="AMJ39" s="137"/>
      <c r="AMK39" s="137"/>
      <c r="AML39" s="137"/>
    </row>
    <row r="40" spans="1:1026" x14ac:dyDescent="0.25">
      <c r="A40" s="142"/>
      <c r="B40" s="132"/>
      <c r="C40" s="181"/>
      <c r="D40" s="126"/>
      <c r="E40" s="723"/>
      <c r="F40" s="182"/>
      <c r="G40" s="183"/>
      <c r="H40" s="130"/>
      <c r="I40" s="131"/>
      <c r="J40" s="131"/>
      <c r="K40" s="184"/>
      <c r="L40" s="133"/>
      <c r="M40" s="129"/>
      <c r="N40" s="134"/>
      <c r="O40" s="134"/>
      <c r="P40" s="134"/>
      <c r="Q40" s="134"/>
      <c r="R40" s="134"/>
      <c r="S40" s="134"/>
      <c r="T40" s="134"/>
      <c r="U40" s="134"/>
      <c r="V40" s="134"/>
      <c r="W40" s="131"/>
      <c r="X40" s="131"/>
      <c r="Y40" s="131"/>
      <c r="Z40" s="570"/>
      <c r="AA40" s="135"/>
    </row>
    <row r="41" spans="1:1026" x14ac:dyDescent="0.25">
      <c r="A41" s="142"/>
      <c r="B41" s="132"/>
      <c r="C41" s="181"/>
      <c r="D41" s="126"/>
      <c r="E41" s="723"/>
      <c r="F41" s="182"/>
      <c r="G41" s="183"/>
      <c r="H41" s="130"/>
      <c r="I41" s="131"/>
      <c r="J41" s="131"/>
      <c r="K41" s="184"/>
      <c r="L41" s="133"/>
      <c r="M41" s="129"/>
      <c r="N41" s="131"/>
      <c r="O41" s="134"/>
      <c r="P41" s="131"/>
      <c r="Q41" s="134"/>
      <c r="R41" s="131"/>
      <c r="S41" s="134"/>
      <c r="T41" s="131"/>
      <c r="U41" s="134"/>
      <c r="V41" s="132"/>
      <c r="W41" s="131"/>
      <c r="X41" s="132"/>
      <c r="Y41" s="131"/>
      <c r="Z41" s="570"/>
      <c r="AA41" s="135"/>
    </row>
    <row r="42" spans="1:1026" x14ac:dyDescent="0.25">
      <c r="A42" s="143"/>
      <c r="B42" s="144"/>
      <c r="C42" s="361"/>
      <c r="D42" s="145"/>
      <c r="E42" s="724"/>
      <c r="F42" s="362"/>
      <c r="G42" s="186"/>
      <c r="H42" s="148"/>
      <c r="I42" s="149"/>
      <c r="J42" s="149"/>
      <c r="K42" s="187"/>
      <c r="L42" s="150"/>
      <c r="M42" s="188"/>
      <c r="N42" s="149"/>
      <c r="O42" s="189"/>
      <c r="P42" s="149"/>
      <c r="Q42" s="189"/>
      <c r="R42" s="149"/>
      <c r="S42" s="189"/>
      <c r="T42" s="149"/>
      <c r="U42" s="189"/>
      <c r="V42" s="144"/>
      <c r="W42" s="149"/>
      <c r="X42" s="144"/>
      <c r="Y42" s="149"/>
      <c r="Z42" s="598"/>
      <c r="AA42" s="190"/>
    </row>
    <row r="43" spans="1:1026" x14ac:dyDescent="0.25">
      <c r="A43" s="334">
        <v>43190</v>
      </c>
      <c r="B43" s="311" t="s">
        <v>54</v>
      </c>
      <c r="C43" s="312"/>
      <c r="D43" s="313"/>
      <c r="E43" s="549"/>
      <c r="F43" s="313"/>
      <c r="G43" s="316">
        <f t="shared" ref="G43:AA43" si="0">SUM(G5:G42)</f>
        <v>34709.67</v>
      </c>
      <c r="H43" s="325">
        <f t="shared" si="0"/>
        <v>33556</v>
      </c>
      <c r="I43" s="363">
        <f t="shared" si="0"/>
        <v>1977.8</v>
      </c>
      <c r="J43" s="70">
        <f t="shared" si="0"/>
        <v>0</v>
      </c>
      <c r="K43" s="364">
        <f t="shared" si="0"/>
        <v>7932.7100000000009</v>
      </c>
      <c r="L43" s="69">
        <f t="shared" si="0"/>
        <v>48873.219999999987</v>
      </c>
      <c r="M43" s="316">
        <f t="shared" si="0"/>
        <v>17166.72</v>
      </c>
      <c r="N43" s="70">
        <f t="shared" si="0"/>
        <v>1611.58</v>
      </c>
      <c r="O43" s="363">
        <f t="shared" si="0"/>
        <v>13243.34</v>
      </c>
      <c r="P43" s="70">
        <f t="shared" si="0"/>
        <v>90</v>
      </c>
      <c r="Q43" s="363">
        <f t="shared" si="0"/>
        <v>1354.45</v>
      </c>
      <c r="R43" s="70">
        <f t="shared" si="0"/>
        <v>1170</v>
      </c>
      <c r="S43" s="363">
        <f t="shared" si="0"/>
        <v>745</v>
      </c>
      <c r="T43" s="70">
        <f t="shared" si="0"/>
        <v>6350</v>
      </c>
      <c r="U43" s="363">
        <f t="shared" si="0"/>
        <v>0</v>
      </c>
      <c r="V43" s="70">
        <f t="shared" si="0"/>
        <v>0</v>
      </c>
      <c r="W43" s="363">
        <f t="shared" si="0"/>
        <v>0</v>
      </c>
      <c r="X43" s="70">
        <f t="shared" si="0"/>
        <v>70</v>
      </c>
      <c r="Y43" s="363">
        <f t="shared" si="0"/>
        <v>3140.2999999999997</v>
      </c>
      <c r="Z43" s="599"/>
      <c r="AA43" s="318">
        <f t="shared" si="0"/>
        <v>3931.83</v>
      </c>
    </row>
    <row r="44" spans="1:1026" x14ac:dyDescent="0.25">
      <c r="A44" s="151">
        <v>43190</v>
      </c>
      <c r="B44" s="73" t="s">
        <v>55</v>
      </c>
      <c r="C44" s="74"/>
      <c r="D44" s="75"/>
      <c r="E44" s="725"/>
      <c r="F44" s="75"/>
      <c r="G44" s="78">
        <f>L44</f>
        <v>7613.0899999999992</v>
      </c>
      <c r="H44" s="326">
        <f t="shared" ref="H44:AA44" si="1">SUM(H6:H42)</f>
        <v>0</v>
      </c>
      <c r="I44" s="327">
        <f t="shared" si="1"/>
        <v>0</v>
      </c>
      <c r="J44" s="327">
        <f t="shared" si="1"/>
        <v>0</v>
      </c>
      <c r="K44" s="365">
        <f t="shared" si="1"/>
        <v>3331.32</v>
      </c>
      <c r="L44" s="79">
        <f t="shared" si="1"/>
        <v>7613.0899999999992</v>
      </c>
      <c r="M44" s="326">
        <f t="shared" si="1"/>
        <v>3810.0600000000009</v>
      </c>
      <c r="N44" s="327">
        <f t="shared" si="1"/>
        <v>201.97</v>
      </c>
      <c r="O44" s="327">
        <f t="shared" si="1"/>
        <v>1401.85</v>
      </c>
      <c r="P44" s="327">
        <f t="shared" si="1"/>
        <v>18</v>
      </c>
      <c r="Q44" s="327">
        <f t="shared" si="1"/>
        <v>0</v>
      </c>
      <c r="R44" s="327">
        <f t="shared" si="1"/>
        <v>0</v>
      </c>
      <c r="S44" s="327">
        <f t="shared" si="1"/>
        <v>0</v>
      </c>
      <c r="T44" s="327">
        <f t="shared" si="1"/>
        <v>0</v>
      </c>
      <c r="U44" s="327">
        <f t="shared" si="1"/>
        <v>0</v>
      </c>
      <c r="V44" s="327">
        <f t="shared" si="1"/>
        <v>0</v>
      </c>
      <c r="W44" s="327">
        <f t="shared" si="1"/>
        <v>0</v>
      </c>
      <c r="X44" s="327">
        <f t="shared" si="1"/>
        <v>0</v>
      </c>
      <c r="Y44" s="327">
        <f t="shared" si="1"/>
        <v>1580.7</v>
      </c>
      <c r="Z44" s="600"/>
      <c r="AA44" s="367">
        <f t="shared" si="1"/>
        <v>600.51</v>
      </c>
    </row>
    <row r="45" spans="1:1026" x14ac:dyDescent="0.25">
      <c r="A45" s="152">
        <v>43190</v>
      </c>
      <c r="B45" s="82" t="s">
        <v>56</v>
      </c>
      <c r="C45" s="83"/>
      <c r="D45" s="84" t="s">
        <v>32</v>
      </c>
      <c r="E45" s="551"/>
      <c r="F45" s="84"/>
      <c r="G45" s="87">
        <f>G43-G44</f>
        <v>27096.579999999998</v>
      </c>
      <c r="H45" s="87">
        <f t="shared" ref="H45:AA45" si="2">H43</f>
        <v>33556</v>
      </c>
      <c r="I45" s="89">
        <f t="shared" si="2"/>
        <v>1977.8</v>
      </c>
      <c r="J45" s="89">
        <f t="shared" si="2"/>
        <v>0</v>
      </c>
      <c r="K45" s="366">
        <f t="shared" si="2"/>
        <v>7932.7100000000009</v>
      </c>
      <c r="L45" s="90">
        <f t="shared" si="2"/>
        <v>48873.219999999987</v>
      </c>
      <c r="M45" s="87">
        <f t="shared" si="2"/>
        <v>17166.72</v>
      </c>
      <c r="N45" s="89">
        <f t="shared" si="2"/>
        <v>1611.58</v>
      </c>
      <c r="O45" s="89">
        <f t="shared" si="2"/>
        <v>13243.34</v>
      </c>
      <c r="P45" s="89">
        <f t="shared" si="2"/>
        <v>90</v>
      </c>
      <c r="Q45" s="89">
        <f t="shared" si="2"/>
        <v>1354.45</v>
      </c>
      <c r="R45" s="89">
        <f t="shared" si="2"/>
        <v>1170</v>
      </c>
      <c r="S45" s="89">
        <f t="shared" si="2"/>
        <v>745</v>
      </c>
      <c r="T45" s="89">
        <f t="shared" si="2"/>
        <v>6350</v>
      </c>
      <c r="U45" s="89">
        <f t="shared" si="2"/>
        <v>0</v>
      </c>
      <c r="V45" s="89">
        <f t="shared" si="2"/>
        <v>0</v>
      </c>
      <c r="W45" s="89">
        <f t="shared" si="2"/>
        <v>0</v>
      </c>
      <c r="X45" s="89">
        <f t="shared" si="2"/>
        <v>70</v>
      </c>
      <c r="Y45" s="89">
        <f t="shared" si="2"/>
        <v>3140.2999999999997</v>
      </c>
      <c r="Z45" s="566"/>
      <c r="AA45" s="91">
        <f t="shared" si="2"/>
        <v>3931.83</v>
      </c>
    </row>
    <row r="46" spans="1:1026" x14ac:dyDescent="0.25">
      <c r="A46" s="155"/>
      <c r="B46" s="156"/>
      <c r="C46" s="191"/>
      <c r="D46" s="159"/>
      <c r="E46" s="726"/>
      <c r="F46" s="157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</row>
    <row r="47" spans="1:1026" s="160" customFormat="1" x14ac:dyDescent="0.25">
      <c r="A47" s="118"/>
      <c r="C47" s="192"/>
      <c r="D47" s="163"/>
      <c r="E47" s="727"/>
      <c r="F47" s="736"/>
      <c r="G47" s="156" t="s">
        <v>33</v>
      </c>
      <c r="H47" s="164">
        <f>SUM(H45:K45)</f>
        <v>43466.51</v>
      </c>
      <c r="I47" s="164"/>
      <c r="J47" s="164"/>
      <c r="K47" s="164"/>
      <c r="L47" s="156" t="s">
        <v>34</v>
      </c>
      <c r="M47" s="164">
        <f>SUM(M45:AA45)</f>
        <v>48873.220000000008</v>
      </c>
      <c r="N47" s="193" t="s">
        <v>57</v>
      </c>
      <c r="O47" s="164">
        <f>M47-H47</f>
        <v>5406.7100000000064</v>
      </c>
      <c r="P47" s="164" t="s">
        <v>58</v>
      </c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</row>
    <row r="48" spans="1:1026" x14ac:dyDescent="0.25">
      <c r="A48" s="155"/>
      <c r="B48" s="165"/>
      <c r="C48" s="194"/>
      <c r="D48" s="159"/>
      <c r="E48" s="726"/>
      <c r="F48" s="157"/>
      <c r="G48" s="156"/>
      <c r="L48" s="156"/>
    </row>
    <row r="49" spans="1:13" x14ac:dyDescent="0.25">
      <c r="A49" s="155"/>
      <c r="B49" s="156" t="s">
        <v>195</v>
      </c>
      <c r="C49" s="194"/>
      <c r="D49" s="159"/>
      <c r="E49" s="726"/>
      <c r="F49" s="157"/>
      <c r="G49" s="156">
        <f>'Apr - Jun 2020'!G49</f>
        <v>32503.29</v>
      </c>
      <c r="I49" s="113" t="s">
        <v>389</v>
      </c>
      <c r="J49" s="116"/>
      <c r="L49" s="113">
        <v>27096.58</v>
      </c>
    </row>
    <row r="50" spans="1:13" x14ac:dyDescent="0.25">
      <c r="A50" s="155"/>
      <c r="B50" s="165" t="s">
        <v>390</v>
      </c>
      <c r="C50" s="194"/>
      <c r="D50" s="159"/>
      <c r="E50" s="726"/>
      <c r="F50" s="157"/>
      <c r="G50" s="170">
        <f>H47</f>
        <v>43466.51</v>
      </c>
      <c r="I50" s="114" t="s">
        <v>35</v>
      </c>
      <c r="J50" s="116"/>
      <c r="L50" s="172">
        <v>0</v>
      </c>
    </row>
    <row r="51" spans="1:13" x14ac:dyDescent="0.25">
      <c r="B51" s="165"/>
      <c r="C51" s="194"/>
      <c r="G51" s="173">
        <f>SUM(G49:G50)</f>
        <v>75969.8</v>
      </c>
      <c r="I51" s="114"/>
      <c r="J51" s="116"/>
      <c r="L51" s="173">
        <f>SUM(L49:L50)</f>
        <v>27096.58</v>
      </c>
    </row>
    <row r="52" spans="1:13" x14ac:dyDescent="0.25">
      <c r="B52" s="165" t="s">
        <v>391</v>
      </c>
      <c r="C52" s="194"/>
      <c r="G52" s="113">
        <f>M47</f>
        <v>48873.220000000008</v>
      </c>
      <c r="I52" s="113" t="s">
        <v>36</v>
      </c>
      <c r="M52" s="732"/>
    </row>
    <row r="53" spans="1:13" x14ac:dyDescent="0.25">
      <c r="B53" s="156" t="s">
        <v>392</v>
      </c>
      <c r="C53" s="194"/>
      <c r="G53" s="174">
        <f>G51-G52</f>
        <v>27096.579999999994</v>
      </c>
      <c r="L53" s="174">
        <f>L51-L52</f>
        <v>27096.58</v>
      </c>
      <c r="M53" s="173" t="s">
        <v>393</v>
      </c>
    </row>
    <row r="54" spans="1:13" x14ac:dyDescent="0.25">
      <c r="B54" s="165"/>
      <c r="C54" s="194"/>
    </row>
    <row r="55" spans="1:13" x14ac:dyDescent="0.25">
      <c r="L55" s="173">
        <f>L53-G53</f>
        <v>0</v>
      </c>
      <c r="M55" s="113" t="s">
        <v>37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zoomScale="80" zoomScaleNormal="80" workbookViewId="0">
      <selection activeCell="E12" sqref="E12"/>
    </sheetView>
  </sheetViews>
  <sheetFormatPr defaultRowHeight="15" x14ac:dyDescent="0.25"/>
  <cols>
    <col min="1" max="1" width="10.7109375" style="117" customWidth="1"/>
    <col min="2" max="2" width="13.28515625" style="117" customWidth="1"/>
    <col min="3" max="1025" width="10.7109375" style="117" customWidth="1"/>
  </cols>
  <sheetData>
    <row r="1" spans="1:7" x14ac:dyDescent="0.25">
      <c r="A1" s="160" t="s">
        <v>59</v>
      </c>
    </row>
    <row r="3" spans="1:7" x14ac:dyDescent="0.25">
      <c r="A3" s="160" t="s">
        <v>386</v>
      </c>
    </row>
    <row r="5" spans="1:7" x14ac:dyDescent="0.25">
      <c r="A5" s="113" t="s">
        <v>60</v>
      </c>
      <c r="B5" s="114"/>
      <c r="C5" s="116"/>
      <c r="E5" s="113" t="s">
        <v>61</v>
      </c>
      <c r="G5" s="25">
        <v>32853.29</v>
      </c>
    </row>
    <row r="6" spans="1:7" x14ac:dyDescent="0.25">
      <c r="A6" s="113"/>
      <c r="B6" s="114"/>
      <c r="C6" s="116"/>
      <c r="D6" s="113"/>
      <c r="G6" s="173"/>
    </row>
    <row r="7" spans="1:7" x14ac:dyDescent="0.25">
      <c r="A7" s="113" t="s">
        <v>62</v>
      </c>
      <c r="B7" s="114"/>
      <c r="C7" s="116"/>
      <c r="D7" s="113"/>
      <c r="G7" s="195"/>
    </row>
    <row r="8" spans="1:7" x14ac:dyDescent="0.25">
      <c r="A8" s="113"/>
      <c r="B8" s="114"/>
      <c r="C8" s="116"/>
      <c r="D8" s="113"/>
      <c r="G8" s="173">
        <f>SUM(G5:G7)</f>
        <v>32853.29</v>
      </c>
    </row>
    <row r="9" spans="1:7" x14ac:dyDescent="0.25">
      <c r="A9" s="113" t="s">
        <v>36</v>
      </c>
      <c r="B9" s="113"/>
      <c r="C9" s="113" t="s">
        <v>63</v>
      </c>
      <c r="D9" s="113"/>
      <c r="G9" s="113">
        <v>270.2</v>
      </c>
    </row>
    <row r="10" spans="1:7" ht="25.9" customHeight="1" x14ac:dyDescent="0.25">
      <c r="A10" s="173" t="s">
        <v>64</v>
      </c>
      <c r="B10" s="113"/>
      <c r="C10" s="113"/>
      <c r="D10" s="113"/>
      <c r="G10" s="174">
        <f>G8-G9</f>
        <v>32583.09</v>
      </c>
    </row>
    <row r="11" spans="1:7" ht="25.9" customHeight="1" x14ac:dyDescent="0.25">
      <c r="A11" s="173"/>
      <c r="B11" s="113"/>
      <c r="C11" s="113"/>
      <c r="D11" s="113"/>
      <c r="G11" s="196"/>
    </row>
    <row r="12" spans="1:7" ht="25.9" customHeight="1" x14ac:dyDescent="0.25">
      <c r="A12" s="173" t="s">
        <v>65</v>
      </c>
      <c r="B12" s="113"/>
      <c r="C12" s="113"/>
      <c r="D12" s="113"/>
      <c r="G12" s="196"/>
    </row>
    <row r="14" spans="1:7" x14ac:dyDescent="0.25">
      <c r="A14" s="156" t="s">
        <v>387</v>
      </c>
      <c r="B14" s="166"/>
      <c r="C14" s="159"/>
      <c r="G14" s="156">
        <f>'Apr - Jun 2020'!G5</f>
        <v>32503.29</v>
      </c>
    </row>
    <row r="15" spans="1:7" x14ac:dyDescent="0.25">
      <c r="A15" s="165" t="s">
        <v>66</v>
      </c>
      <c r="B15" s="166"/>
      <c r="C15" s="159"/>
      <c r="G15" s="197">
        <f>'Jan - March 2021'!H47</f>
        <v>43466.51</v>
      </c>
    </row>
    <row r="16" spans="1:7" x14ac:dyDescent="0.25">
      <c r="A16" s="165"/>
      <c r="B16" s="166"/>
      <c r="C16" s="116"/>
      <c r="G16" s="173">
        <f>SUM(G14:G15)</f>
        <v>75969.8</v>
      </c>
    </row>
    <row r="17" spans="1:7" x14ac:dyDescent="0.25">
      <c r="A17" s="165" t="s">
        <v>67</v>
      </c>
      <c r="B17" s="166"/>
      <c r="C17" s="116"/>
      <c r="G17" s="113">
        <f>'Jan - March 2021'!M47</f>
        <v>48873.220000000008</v>
      </c>
    </row>
    <row r="18" spans="1:7" ht="24" customHeight="1" x14ac:dyDescent="0.25">
      <c r="A18" s="156" t="s">
        <v>394</v>
      </c>
      <c r="B18" s="166"/>
      <c r="C18" s="116"/>
      <c r="G18" s="174">
        <f>G16-G17</f>
        <v>27096.579999999994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5:T87"/>
  <sheetViews>
    <sheetView topLeftCell="A24" zoomScale="80" zoomScaleNormal="80" workbookViewId="0">
      <selection activeCell="T70" sqref="T70"/>
    </sheetView>
  </sheetViews>
  <sheetFormatPr defaultRowHeight="15" x14ac:dyDescent="0.25"/>
  <cols>
    <col min="1" max="1" width="29.85546875" customWidth="1"/>
    <col min="2" max="2" width="8.5703125" customWidth="1"/>
    <col min="3" max="3" width="12.28515625" customWidth="1"/>
    <col min="4" max="4" width="8" customWidth="1"/>
    <col min="5" max="5" width="9.7109375" customWidth="1"/>
    <col min="6" max="6" width="11.28515625" customWidth="1"/>
    <col min="7" max="7" width="10.85546875" customWidth="1"/>
    <col min="8" max="8" width="12.7109375" customWidth="1"/>
    <col min="9" max="9" width="10.5703125" customWidth="1"/>
    <col min="10" max="10" width="8.5703125" customWidth="1"/>
    <col min="11" max="11" width="11" customWidth="1"/>
    <col min="12" max="12" width="8.5703125" customWidth="1"/>
    <col min="13" max="13" width="11.28515625" customWidth="1"/>
    <col min="14" max="14" width="10.140625" customWidth="1"/>
    <col min="15" max="15" width="11.5703125" customWidth="1"/>
    <col min="16" max="17" width="8.5703125" customWidth="1"/>
    <col min="18" max="18" width="11.5703125" customWidth="1"/>
    <col min="19" max="1025" width="8.5703125" customWidth="1"/>
  </cols>
  <sheetData>
    <row r="5" spans="1:18" x14ac:dyDescent="0.25">
      <c r="B5" s="178" t="s">
        <v>1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</row>
    <row r="6" spans="1:18" ht="30" x14ac:dyDescent="0.25">
      <c r="B6" s="199" t="s">
        <v>6</v>
      </c>
      <c r="C6" s="200" t="s">
        <v>38</v>
      </c>
      <c r="D6" s="200" t="s">
        <v>12</v>
      </c>
      <c r="E6" s="200" t="s">
        <v>13</v>
      </c>
      <c r="F6" s="200" t="s">
        <v>14</v>
      </c>
      <c r="G6" s="200" t="s">
        <v>39</v>
      </c>
      <c r="H6" s="200" t="s">
        <v>40</v>
      </c>
      <c r="I6" s="200" t="s">
        <v>41</v>
      </c>
      <c r="J6" s="200" t="s">
        <v>18</v>
      </c>
      <c r="K6" s="200" t="s">
        <v>42</v>
      </c>
      <c r="L6" s="200" t="s">
        <v>20</v>
      </c>
      <c r="M6" s="201" t="s">
        <v>43</v>
      </c>
      <c r="N6" s="200" t="s">
        <v>44</v>
      </c>
      <c r="O6" s="200" t="s">
        <v>23</v>
      </c>
      <c r="P6" s="202" t="s">
        <v>24</v>
      </c>
      <c r="R6" t="s">
        <v>68</v>
      </c>
    </row>
    <row r="7" spans="1:18" x14ac:dyDescent="0.25">
      <c r="A7" t="s">
        <v>69</v>
      </c>
      <c r="B7" s="203"/>
      <c r="C7" s="203">
        <v>9000</v>
      </c>
      <c r="D7" s="203">
        <v>2000</v>
      </c>
      <c r="E7" s="203">
        <v>290</v>
      </c>
      <c r="F7" s="203">
        <v>200</v>
      </c>
      <c r="G7" s="203">
        <v>10000</v>
      </c>
      <c r="H7" s="203">
        <v>2000</v>
      </c>
      <c r="I7" s="203">
        <v>700</v>
      </c>
      <c r="J7" s="203">
        <v>1250</v>
      </c>
      <c r="K7" s="203">
        <v>700</v>
      </c>
      <c r="L7" s="203">
        <v>1</v>
      </c>
      <c r="M7" s="203">
        <v>84</v>
      </c>
      <c r="N7" s="203">
        <v>750</v>
      </c>
      <c r="O7" s="203">
        <v>350</v>
      </c>
      <c r="P7" s="203"/>
      <c r="R7" s="204">
        <f>SUM(C7:O7)</f>
        <v>27325</v>
      </c>
    </row>
    <row r="8" spans="1:18" x14ac:dyDescent="0.25"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</row>
    <row r="9" spans="1:18" x14ac:dyDescent="0.25"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</row>
    <row r="10" spans="1:18" x14ac:dyDescent="0.25">
      <c r="A10" t="s">
        <v>70</v>
      </c>
      <c r="B10" s="203">
        <f>'Jan - March 2021'!L45</f>
        <v>48873.219999999987</v>
      </c>
      <c r="C10" s="203">
        <f>'Jan - March 2021'!M45</f>
        <v>17166.72</v>
      </c>
      <c r="D10" s="203">
        <f>'Jan - March 2021'!N45</f>
        <v>1611.58</v>
      </c>
      <c r="E10" s="203">
        <f>'Jan - March 2021'!O45</f>
        <v>13243.34</v>
      </c>
      <c r="F10" s="203">
        <f>'Jan - March 2021'!P45</f>
        <v>90</v>
      </c>
      <c r="G10" s="203">
        <f>'Jan - March 2021'!Q45</f>
        <v>1354.45</v>
      </c>
      <c r="H10" s="203">
        <f>'Jan - March 2021'!R45</f>
        <v>1170</v>
      </c>
      <c r="I10" s="203">
        <f>'Jan - March 2021'!S45</f>
        <v>745</v>
      </c>
      <c r="J10" s="203">
        <f>'Jan - March 2021'!T45</f>
        <v>6350</v>
      </c>
      <c r="K10" s="203">
        <f>'Jan - March 2021'!U45</f>
        <v>0</v>
      </c>
      <c r="L10" s="203">
        <f>'Jan - March 2021'!V45</f>
        <v>0</v>
      </c>
      <c r="M10" s="203">
        <f>'Jan - March 2021'!W45</f>
        <v>0</v>
      </c>
      <c r="N10" s="203">
        <f>'Jan - March 2021'!X45</f>
        <v>70</v>
      </c>
      <c r="O10" s="203">
        <f>'Jan - March 2021'!Y45</f>
        <v>3140.2999999999997</v>
      </c>
      <c r="P10" s="203">
        <f>'Jan - March 2021'!AA45</f>
        <v>3931.83</v>
      </c>
      <c r="R10" s="204">
        <f>SUM(C10:O10)</f>
        <v>44941.390000000007</v>
      </c>
    </row>
    <row r="11" spans="1:18" x14ac:dyDescent="0.25"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</row>
    <row r="13" spans="1:18" x14ac:dyDescent="0.25">
      <c r="A13" s="68" t="s">
        <v>54</v>
      </c>
      <c r="B13" s="204">
        <f>'Jan - March 2021'!L43</f>
        <v>48873.219999999987</v>
      </c>
      <c r="C13" s="204">
        <f>'Jan - March 2021'!M43</f>
        <v>17166.72</v>
      </c>
      <c r="D13" s="204">
        <f>'Jan - March 2021'!N43</f>
        <v>1611.58</v>
      </c>
      <c r="E13" s="204">
        <f>'Jan - March 2021'!O43</f>
        <v>13243.34</v>
      </c>
      <c r="F13" s="204">
        <f>'Jan - March 2021'!P43</f>
        <v>90</v>
      </c>
      <c r="G13" s="204">
        <f>'Jan - March 2021'!Q43</f>
        <v>1354.45</v>
      </c>
      <c r="H13" s="204">
        <f>'Jan - March 2021'!R43</f>
        <v>1170</v>
      </c>
      <c r="I13" s="204">
        <f>'Jan - March 2021'!S43</f>
        <v>745</v>
      </c>
      <c r="J13" s="204">
        <f>'Jan - March 2021'!T43</f>
        <v>6350</v>
      </c>
      <c r="K13" s="204">
        <f>'Jan - March 2021'!U43</f>
        <v>0</v>
      </c>
      <c r="L13" s="204">
        <f>'Jan - March 2021'!V43</f>
        <v>0</v>
      </c>
      <c r="M13" s="204">
        <f>'Jan - March 2021'!W43</f>
        <v>0</v>
      </c>
      <c r="N13" s="204">
        <f>'Jan - March 2021'!X43</f>
        <v>70</v>
      </c>
      <c r="O13" s="204">
        <f>'Jan - March 2021'!Y43</f>
        <v>3140.2999999999997</v>
      </c>
      <c r="P13" s="204">
        <f>'Jan - March 2021'!AA43</f>
        <v>3931.83</v>
      </c>
    </row>
    <row r="14" spans="1:18" x14ac:dyDescent="0.25">
      <c r="A14" s="73" t="s">
        <v>55</v>
      </c>
      <c r="B14" s="204">
        <f>'Jan - March 2021'!L44</f>
        <v>7613.0899999999992</v>
      </c>
      <c r="C14" s="204">
        <f>'Jan - March 2021'!M44</f>
        <v>3810.0600000000009</v>
      </c>
      <c r="D14" s="204">
        <f>'Jan - March 2021'!N44</f>
        <v>201.97</v>
      </c>
      <c r="E14" s="204">
        <f>'Jan - March 2021'!O44</f>
        <v>1401.85</v>
      </c>
      <c r="F14" s="204">
        <f>'Jan - March 2021'!P44</f>
        <v>18</v>
      </c>
      <c r="G14" s="204">
        <f>'Jan - March 2021'!Q44</f>
        <v>0</v>
      </c>
      <c r="H14" s="204">
        <f>'Jan - March 2021'!R44</f>
        <v>0</v>
      </c>
      <c r="I14" s="204">
        <f>'Jan - March 2021'!S44</f>
        <v>0</v>
      </c>
      <c r="J14" s="204">
        <f>'Jan - March 2021'!T44</f>
        <v>0</v>
      </c>
      <c r="K14" s="204">
        <f>'Jan - March 2021'!U44</f>
        <v>0</v>
      </c>
      <c r="L14" s="204">
        <f>'Jan - March 2021'!V44</f>
        <v>0</v>
      </c>
      <c r="M14" s="204">
        <f>'Jan - March 2021'!W44</f>
        <v>0</v>
      </c>
      <c r="N14" s="204">
        <f>'Jan - March 2021'!X44</f>
        <v>0</v>
      </c>
      <c r="O14" s="204">
        <f>'Jan - March 2021'!Y44</f>
        <v>1580.7</v>
      </c>
      <c r="P14" s="204">
        <f>'Jan - March 2021'!AA44</f>
        <v>600.51</v>
      </c>
    </row>
    <row r="15" spans="1:18" x14ac:dyDescent="0.25">
      <c r="A15" s="82" t="s">
        <v>56</v>
      </c>
      <c r="B15" s="204">
        <f>'Jan - March 2021'!L45</f>
        <v>48873.219999999987</v>
      </c>
      <c r="C15" s="204">
        <f>'Jan - March 2021'!M45</f>
        <v>17166.72</v>
      </c>
      <c r="D15" s="204">
        <f>'Jan - March 2021'!N45</f>
        <v>1611.58</v>
      </c>
      <c r="E15" s="204">
        <f>'Jan - March 2021'!O45</f>
        <v>13243.34</v>
      </c>
      <c r="F15" s="204">
        <f>'Jan - March 2021'!P45</f>
        <v>90</v>
      </c>
      <c r="G15" s="204">
        <f>'Jan - March 2021'!Q45</f>
        <v>1354.45</v>
      </c>
      <c r="H15" s="204">
        <f>'Jan - March 2021'!R45</f>
        <v>1170</v>
      </c>
      <c r="I15" s="204">
        <f>'Jan - March 2021'!S45</f>
        <v>745</v>
      </c>
      <c r="J15" s="204">
        <f>'Jan - March 2021'!T45</f>
        <v>6350</v>
      </c>
      <c r="K15" s="204">
        <f>'Jan - March 2021'!U45</f>
        <v>0</v>
      </c>
      <c r="L15" s="204">
        <f>'Jan - March 2021'!V45</f>
        <v>0</v>
      </c>
      <c r="M15" s="204">
        <f>'Jan - March 2021'!W45</f>
        <v>0</v>
      </c>
      <c r="N15" s="204">
        <f>'Jan - March 2021'!X45</f>
        <v>70</v>
      </c>
      <c r="O15" s="204">
        <f>'Jan - March 2021'!Y45</f>
        <v>3140.2999999999997</v>
      </c>
      <c r="P15" s="204">
        <f>'Jan - March 2021'!AA45</f>
        <v>3931.83</v>
      </c>
    </row>
    <row r="16" spans="1:18" x14ac:dyDescent="0.25">
      <c r="I16" s="205"/>
    </row>
    <row r="19" spans="1:20" x14ac:dyDescent="0.25">
      <c r="A19" t="s">
        <v>71</v>
      </c>
      <c r="C19" t="str">
        <f t="shared" ref="C19:O19" si="0">IF(C15&lt;=C7,"Under","over")</f>
        <v>over</v>
      </c>
      <c r="D19" t="str">
        <f t="shared" si="0"/>
        <v>Under</v>
      </c>
      <c r="E19" t="str">
        <f t="shared" si="0"/>
        <v>over</v>
      </c>
      <c r="F19" t="str">
        <f t="shared" si="0"/>
        <v>Under</v>
      </c>
      <c r="G19" t="str">
        <f t="shared" si="0"/>
        <v>Under</v>
      </c>
      <c r="H19" t="str">
        <f t="shared" si="0"/>
        <v>Under</v>
      </c>
      <c r="I19" t="str">
        <f t="shared" si="0"/>
        <v>over</v>
      </c>
      <c r="J19" t="str">
        <f t="shared" si="0"/>
        <v>over</v>
      </c>
      <c r="K19" t="str">
        <f t="shared" si="0"/>
        <v>Under</v>
      </c>
      <c r="L19" t="str">
        <f t="shared" si="0"/>
        <v>Under</v>
      </c>
      <c r="M19" t="str">
        <f t="shared" si="0"/>
        <v>Under</v>
      </c>
      <c r="N19" t="str">
        <f t="shared" si="0"/>
        <v>Under</v>
      </c>
      <c r="O19" t="str">
        <f t="shared" si="0"/>
        <v>over</v>
      </c>
    </row>
    <row r="22" spans="1:20" ht="30" x14ac:dyDescent="0.25">
      <c r="C22" s="200" t="s">
        <v>38</v>
      </c>
      <c r="D22" s="200" t="s">
        <v>12</v>
      </c>
      <c r="E22" s="200" t="s">
        <v>13</v>
      </c>
      <c r="F22" s="200" t="s">
        <v>14</v>
      </c>
      <c r="G22" s="200" t="s">
        <v>39</v>
      </c>
      <c r="H22" s="200" t="s">
        <v>40</v>
      </c>
      <c r="I22" s="200" t="s">
        <v>41</v>
      </c>
      <c r="J22" s="200" t="s">
        <v>18</v>
      </c>
      <c r="K22" s="200" t="s">
        <v>42</v>
      </c>
      <c r="L22" s="200" t="s">
        <v>20</v>
      </c>
      <c r="M22" s="201" t="s">
        <v>43</v>
      </c>
      <c r="N22" s="200" t="s">
        <v>44</v>
      </c>
      <c r="O22" s="200" t="s">
        <v>23</v>
      </c>
      <c r="P22" s="202" t="s">
        <v>24</v>
      </c>
      <c r="R22" t="s">
        <v>72</v>
      </c>
    </row>
    <row r="23" spans="1:20" s="206" customFormat="1" x14ac:dyDescent="0.25">
      <c r="A23" s="206" t="s">
        <v>73</v>
      </c>
      <c r="C23" s="206">
        <v>9000</v>
      </c>
      <c r="D23" s="206">
        <v>2000</v>
      </c>
      <c r="E23" s="206">
        <v>290</v>
      </c>
      <c r="F23" s="206">
        <v>200</v>
      </c>
      <c r="G23" s="206">
        <v>10000</v>
      </c>
      <c r="H23" s="206">
        <v>2000</v>
      </c>
      <c r="I23" s="206">
        <v>700</v>
      </c>
      <c r="J23" s="206">
        <v>1250</v>
      </c>
      <c r="K23" s="206">
        <v>700</v>
      </c>
      <c r="L23" s="206">
        <v>1</v>
      </c>
      <c r="M23" s="206">
        <v>84</v>
      </c>
      <c r="N23" s="206">
        <v>750</v>
      </c>
      <c r="O23" s="206">
        <v>350</v>
      </c>
      <c r="R23" s="206">
        <f>SUM(C23:O23)</f>
        <v>27325</v>
      </c>
    </row>
    <row r="24" spans="1:20" s="207" customFormat="1" x14ac:dyDescent="0.25">
      <c r="A24" s="207" t="s">
        <v>74</v>
      </c>
      <c r="C24" s="207">
        <f>'Oct - Dec 2020'!P57</f>
        <v>17808.879999999997</v>
      </c>
      <c r="D24" s="207">
        <f>'Oct - Dec 2020'!Q57</f>
        <v>1879.4799999999998</v>
      </c>
      <c r="E24" s="207">
        <f>'Oct - Dec 2020'!R57</f>
        <v>15788.653333333332</v>
      </c>
      <c r="F24" s="207">
        <v>0</v>
      </c>
      <c r="G24" s="207">
        <f>'Oct - Dec 2020'!T57</f>
        <v>1805.9333333333334</v>
      </c>
      <c r="H24" s="207">
        <f>'Oct - Dec 2020'!U57</f>
        <v>1560</v>
      </c>
      <c r="I24" s="207">
        <v>0</v>
      </c>
      <c r="J24" s="207">
        <f>'Oct - Dec 2020'!W57+5000</f>
        <v>13466.666666666666</v>
      </c>
      <c r="K24" s="207">
        <f>'Oct - Dec 2020'!X57</f>
        <v>0</v>
      </c>
      <c r="L24" s="207">
        <v>1</v>
      </c>
      <c r="M24" s="207">
        <v>72</v>
      </c>
      <c r="N24" s="207">
        <f>'Oct - Dec 2020'!AA57</f>
        <v>93.333333333333329</v>
      </c>
      <c r="O24" s="207">
        <v>6925</v>
      </c>
      <c r="P24" s="207">
        <f>'Oct - Dec 2020'!AD57</f>
        <v>0</v>
      </c>
      <c r="R24" s="207">
        <f>SUM(C24:O24)</f>
        <v>59400.946666666663</v>
      </c>
      <c r="S24" s="207">
        <f>'Oct - Dec 2020'!AE58</f>
        <v>48747</v>
      </c>
      <c r="T24" s="207" t="s">
        <v>75</v>
      </c>
    </row>
    <row r="25" spans="1:20" s="206" customFormat="1" x14ac:dyDescent="0.25">
      <c r="A25" s="206" t="s">
        <v>76</v>
      </c>
      <c r="C25" s="207">
        <v>12100</v>
      </c>
      <c r="D25" s="207">
        <v>2200</v>
      </c>
      <c r="E25" s="207">
        <v>290</v>
      </c>
      <c r="F25" s="207">
        <v>200</v>
      </c>
      <c r="G25" s="207">
        <v>15040</v>
      </c>
      <c r="H25" s="207">
        <v>2000</v>
      </c>
      <c r="I25" s="207">
        <v>0</v>
      </c>
      <c r="J25" s="207">
        <f>7100-3495-1845</f>
        <v>1760</v>
      </c>
      <c r="K25" s="207">
        <v>700</v>
      </c>
      <c r="L25" s="207">
        <v>0</v>
      </c>
      <c r="M25" s="207">
        <v>84</v>
      </c>
      <c r="N25" s="207">
        <v>560</v>
      </c>
      <c r="O25" s="207">
        <v>3350</v>
      </c>
      <c r="R25" s="207">
        <f>SUM(C25:O25)</f>
        <v>38284</v>
      </c>
    </row>
    <row r="26" spans="1:20" s="206" customFormat="1" x14ac:dyDescent="0.25">
      <c r="A26" s="206" t="s">
        <v>77</v>
      </c>
      <c r="C26" s="208">
        <f t="shared" ref="C26:O26" si="1">C24/C23</f>
        <v>1.9787644444444441</v>
      </c>
      <c r="D26" s="208">
        <f t="shared" si="1"/>
        <v>0.93973999999999991</v>
      </c>
      <c r="E26" s="208">
        <f t="shared" si="1"/>
        <v>54.443632183908043</v>
      </c>
      <c r="F26" s="208">
        <f t="shared" si="1"/>
        <v>0</v>
      </c>
      <c r="G26" s="208">
        <f t="shared" si="1"/>
        <v>0.18059333333333333</v>
      </c>
      <c r="H26" s="208">
        <f t="shared" si="1"/>
        <v>0.78</v>
      </c>
      <c r="I26" s="208">
        <f t="shared" si="1"/>
        <v>0</v>
      </c>
      <c r="J26" s="208">
        <f t="shared" si="1"/>
        <v>10.773333333333333</v>
      </c>
      <c r="K26" s="208">
        <f t="shared" si="1"/>
        <v>0</v>
      </c>
      <c r="L26" s="208">
        <f t="shared" si="1"/>
        <v>1</v>
      </c>
      <c r="M26" s="208">
        <f t="shared" si="1"/>
        <v>0.8571428571428571</v>
      </c>
      <c r="N26" s="208">
        <f t="shared" si="1"/>
        <v>0.12444444444444444</v>
      </c>
      <c r="O26" s="208">
        <f t="shared" si="1"/>
        <v>19.785714285714285</v>
      </c>
      <c r="Q26" s="206" t="s">
        <v>78</v>
      </c>
      <c r="R26" s="209">
        <f>R25/R23</f>
        <v>1.4010612991765783</v>
      </c>
      <c r="S26" s="210">
        <f>(1/(R24/R25)-1)*100</f>
        <v>-35.549848700503304</v>
      </c>
      <c r="T26" s="206" t="s">
        <v>79</v>
      </c>
    </row>
    <row r="27" spans="1:20" x14ac:dyDescent="0.25">
      <c r="A27" s="206" t="s">
        <v>80</v>
      </c>
      <c r="C27">
        <v>12100</v>
      </c>
      <c r="D27">
        <v>2200</v>
      </c>
      <c r="E27">
        <v>290</v>
      </c>
      <c r="F27">
        <v>200</v>
      </c>
      <c r="G27">
        <v>12500</v>
      </c>
      <c r="H27">
        <v>2000</v>
      </c>
      <c r="I27">
        <v>0</v>
      </c>
      <c r="J27">
        <v>1760</v>
      </c>
      <c r="K27">
        <v>580</v>
      </c>
      <c r="M27">
        <v>84</v>
      </c>
      <c r="N27">
        <v>470</v>
      </c>
      <c r="O27">
        <v>3350</v>
      </c>
      <c r="R27">
        <f>SUM(C27:O27)</f>
        <v>35534</v>
      </c>
      <c r="S27" t="s">
        <v>81</v>
      </c>
    </row>
    <row r="28" spans="1:20" hidden="1" x14ac:dyDescent="0.25"/>
    <row r="29" spans="1:20" hidden="1" x14ac:dyDescent="0.25"/>
    <row r="30" spans="1:20" hidden="1" x14ac:dyDescent="0.25"/>
    <row r="31" spans="1:20" hidden="1" x14ac:dyDescent="0.25"/>
    <row r="32" spans="1:20" hidden="1" x14ac:dyDescent="0.25">
      <c r="M32" s="211" t="s">
        <v>82</v>
      </c>
      <c r="N32" s="212" t="s">
        <v>83</v>
      </c>
      <c r="O32" s="212" t="s">
        <v>84</v>
      </c>
      <c r="P32" s="213" t="s">
        <v>85</v>
      </c>
      <c r="Q32" s="214"/>
    </row>
    <row r="33" spans="13:17" hidden="1" x14ac:dyDescent="0.25">
      <c r="M33" s="215">
        <f>'Jan - March 2021'!H47</f>
        <v>43466.51</v>
      </c>
      <c r="N33" s="216">
        <f>'Jan - March 2021'!M47</f>
        <v>48873.220000000008</v>
      </c>
      <c r="O33" s="216">
        <f>M33-N33</f>
        <v>-5406.7100000000064</v>
      </c>
      <c r="P33" s="217" t="s">
        <v>86</v>
      </c>
      <c r="Q33" s="218"/>
    </row>
    <row r="34" spans="13:17" hidden="1" x14ac:dyDescent="0.25">
      <c r="M34" s="215"/>
      <c r="N34" s="216"/>
      <c r="O34" s="216"/>
      <c r="P34" s="217"/>
      <c r="Q34" s="218"/>
    </row>
    <row r="35" spans="13:17" hidden="1" x14ac:dyDescent="0.25">
      <c r="M35" s="219" t="s">
        <v>87</v>
      </c>
      <c r="N35" s="217"/>
      <c r="O35" s="217"/>
      <c r="P35" s="217"/>
      <c r="Q35" s="218"/>
    </row>
    <row r="36" spans="13:17" hidden="1" x14ac:dyDescent="0.25">
      <c r="M36" s="219" t="s">
        <v>88</v>
      </c>
      <c r="N36" s="217"/>
      <c r="O36" s="217"/>
      <c r="P36" s="217" t="s">
        <v>89</v>
      </c>
      <c r="Q36" s="218"/>
    </row>
    <row r="37" spans="13:17" hidden="1" x14ac:dyDescent="0.25">
      <c r="M37" s="219" t="s">
        <v>90</v>
      </c>
      <c r="N37" s="217"/>
      <c r="O37" s="217"/>
      <c r="P37" s="220" t="s">
        <v>91</v>
      </c>
      <c r="Q37" s="218"/>
    </row>
    <row r="38" spans="13:17" hidden="1" x14ac:dyDescent="0.25">
      <c r="M38" s="219" t="s">
        <v>92</v>
      </c>
      <c r="N38" s="217"/>
      <c r="O38" s="217"/>
      <c r="P38" s="220" t="s">
        <v>93</v>
      </c>
      <c r="Q38" s="218"/>
    </row>
    <row r="39" spans="13:17" hidden="1" x14ac:dyDescent="0.25">
      <c r="M39" s="219" t="s">
        <v>94</v>
      </c>
      <c r="N39" s="217"/>
      <c r="O39" s="217"/>
      <c r="P39" s="220" t="s">
        <v>95</v>
      </c>
      <c r="Q39" s="218"/>
    </row>
    <row r="40" spans="13:17" hidden="1" x14ac:dyDescent="0.25">
      <c r="M40" s="219"/>
      <c r="N40" s="217"/>
      <c r="O40" s="217"/>
      <c r="P40" s="217"/>
      <c r="Q40" s="218"/>
    </row>
    <row r="41" spans="13:17" hidden="1" x14ac:dyDescent="0.25">
      <c r="M41" s="219" t="s">
        <v>96</v>
      </c>
      <c r="N41" s="217"/>
      <c r="O41" s="217"/>
      <c r="P41" s="217"/>
      <c r="Q41" s="218"/>
    </row>
    <row r="42" spans="13:17" hidden="1" x14ac:dyDescent="0.25">
      <c r="M42" s="219" t="s">
        <v>97</v>
      </c>
      <c r="N42" s="217"/>
      <c r="O42" s="217"/>
      <c r="P42" s="217"/>
      <c r="Q42" s="218"/>
    </row>
    <row r="43" spans="13:17" hidden="1" x14ac:dyDescent="0.25">
      <c r="M43" s="219" t="s">
        <v>98</v>
      </c>
      <c r="N43" s="217"/>
      <c r="O43" s="217"/>
      <c r="P43" s="217"/>
      <c r="Q43" s="218"/>
    </row>
    <row r="44" spans="13:17" hidden="1" x14ac:dyDescent="0.25">
      <c r="M44" s="219"/>
      <c r="N44" s="217"/>
      <c r="O44" s="217"/>
      <c r="P44" s="217"/>
      <c r="Q44" s="218"/>
    </row>
    <row r="45" spans="13:17" hidden="1" x14ac:dyDescent="0.25">
      <c r="M45" s="221"/>
      <c r="N45" s="222"/>
      <c r="O45" s="222"/>
      <c r="P45" s="222"/>
      <c r="Q45" s="223"/>
    </row>
    <row r="46" spans="13:17" hidden="1" x14ac:dyDescent="0.25"/>
    <row r="47" spans="13:17" hidden="1" x14ac:dyDescent="0.25"/>
    <row r="48" spans="13:17" hidden="1" x14ac:dyDescent="0.25"/>
    <row r="50" spans="3:19" ht="45" x14ac:dyDescent="0.25">
      <c r="E50" s="224" t="s">
        <v>73</v>
      </c>
      <c r="G50" s="224" t="s">
        <v>99</v>
      </c>
      <c r="I50" s="224" t="s">
        <v>100</v>
      </c>
      <c r="K50" s="224" t="s">
        <v>101</v>
      </c>
      <c r="M50" s="268" t="s">
        <v>318</v>
      </c>
      <c r="O50" s="224" t="s">
        <v>321</v>
      </c>
      <c r="P50" s="737"/>
      <c r="Q50" s="738" t="s">
        <v>354</v>
      </c>
      <c r="R50" s="737"/>
      <c r="S50" s="737"/>
    </row>
    <row r="51" spans="3:19" x14ac:dyDescent="0.25">
      <c r="C51" s="200" t="s">
        <v>11</v>
      </c>
      <c r="E51">
        <f>C23</f>
        <v>9000</v>
      </c>
      <c r="G51" s="225">
        <f>C24</f>
        <v>17808.879999999997</v>
      </c>
      <c r="I51" s="226">
        <f>C26</f>
        <v>1.9787644444444441</v>
      </c>
      <c r="K51" s="225">
        <f>C27</f>
        <v>12100</v>
      </c>
      <c r="L51" s="227"/>
      <c r="M51" s="269">
        <v>10500</v>
      </c>
      <c r="O51">
        <v>17000</v>
      </c>
      <c r="P51" s="737"/>
      <c r="Q51" s="737">
        <v>17000</v>
      </c>
      <c r="R51" s="737"/>
      <c r="S51" s="737"/>
    </row>
    <row r="52" spans="3:19" x14ac:dyDescent="0.25">
      <c r="M52" s="268"/>
      <c r="P52" s="737"/>
      <c r="Q52" s="737"/>
      <c r="R52" s="737"/>
      <c r="S52" s="737"/>
    </row>
    <row r="53" spans="3:19" x14ac:dyDescent="0.25">
      <c r="C53" s="200" t="s">
        <v>12</v>
      </c>
      <c r="E53">
        <f>D23</f>
        <v>2000</v>
      </c>
      <c r="G53" s="225">
        <f>D24</f>
        <v>1879.4799999999998</v>
      </c>
      <c r="I53" s="226">
        <f>D26</f>
        <v>0.93973999999999991</v>
      </c>
      <c r="K53" s="225">
        <f>D27</f>
        <v>2200</v>
      </c>
      <c r="M53" s="269">
        <v>2300</v>
      </c>
      <c r="O53">
        <v>2200</v>
      </c>
      <c r="P53" s="737"/>
      <c r="Q53" s="737">
        <v>2200</v>
      </c>
      <c r="R53" s="737"/>
      <c r="S53" s="737"/>
    </row>
    <row r="54" spans="3:19" x14ac:dyDescent="0.25">
      <c r="M54" s="268"/>
      <c r="P54" s="737"/>
      <c r="Q54" s="737"/>
      <c r="R54" s="737"/>
      <c r="S54" s="737"/>
    </row>
    <row r="55" spans="3:19" x14ac:dyDescent="0.25">
      <c r="C55" s="200" t="s">
        <v>13</v>
      </c>
      <c r="E55">
        <f>E23</f>
        <v>290</v>
      </c>
      <c r="G55" s="225">
        <f>E24</f>
        <v>15788.653333333332</v>
      </c>
      <c r="I55" s="226">
        <f>E26</f>
        <v>54.443632183908043</v>
      </c>
      <c r="K55" s="225">
        <f>E27</f>
        <v>290</v>
      </c>
      <c r="M55" s="268">
        <v>0</v>
      </c>
      <c r="O55">
        <v>200</v>
      </c>
      <c r="P55" s="737"/>
      <c r="Q55" s="737">
        <v>200</v>
      </c>
      <c r="R55" s="737"/>
      <c r="S55" s="737"/>
    </row>
    <row r="56" spans="3:19" x14ac:dyDescent="0.25">
      <c r="M56" s="268"/>
      <c r="P56" s="737"/>
      <c r="Q56" s="737"/>
      <c r="R56" s="737"/>
      <c r="S56" s="737"/>
    </row>
    <row r="57" spans="3:19" x14ac:dyDescent="0.25">
      <c r="C57" s="200" t="s">
        <v>14</v>
      </c>
      <c r="E57">
        <f>F23</f>
        <v>200</v>
      </c>
      <c r="G57" s="225">
        <f>F24</f>
        <v>0</v>
      </c>
      <c r="I57" s="226">
        <f>F26</f>
        <v>0</v>
      </c>
      <c r="K57" s="225">
        <f>F27</f>
        <v>200</v>
      </c>
      <c r="M57" s="268">
        <v>0</v>
      </c>
      <c r="O57">
        <v>0</v>
      </c>
      <c r="P57" s="737"/>
      <c r="Q57" s="737">
        <v>0</v>
      </c>
      <c r="R57" s="737"/>
      <c r="S57" s="737"/>
    </row>
    <row r="58" spans="3:19" x14ac:dyDescent="0.25">
      <c r="M58" s="268"/>
      <c r="P58" s="737"/>
      <c r="Q58" s="737"/>
      <c r="R58" s="737"/>
      <c r="S58" s="737"/>
    </row>
    <row r="59" spans="3:19" x14ac:dyDescent="0.25">
      <c r="C59" s="200" t="s">
        <v>15</v>
      </c>
      <c r="E59">
        <f>G23</f>
        <v>10000</v>
      </c>
      <c r="G59" s="225">
        <f>G24</f>
        <v>1805.9333333333334</v>
      </c>
      <c r="I59" s="226">
        <f>G26</f>
        <v>0.18059333333333333</v>
      </c>
      <c r="K59" s="225">
        <f>G27</f>
        <v>12500</v>
      </c>
      <c r="M59" s="269">
        <v>11800</v>
      </c>
      <c r="O59">
        <v>15000</v>
      </c>
      <c r="P59" s="737"/>
      <c r="Q59" s="737">
        <v>15000</v>
      </c>
      <c r="R59" s="737"/>
      <c r="S59" s="737"/>
    </row>
    <row r="60" spans="3:19" x14ac:dyDescent="0.25">
      <c r="M60" s="268"/>
      <c r="P60" s="737"/>
      <c r="Q60" s="737"/>
      <c r="R60" s="737"/>
      <c r="S60" s="737"/>
    </row>
    <row r="61" spans="3:19" x14ac:dyDescent="0.25">
      <c r="C61" s="200" t="s">
        <v>16</v>
      </c>
      <c r="E61">
        <f>H23</f>
        <v>2000</v>
      </c>
      <c r="G61" s="225">
        <f>H24</f>
        <v>1560</v>
      </c>
      <c r="I61" s="226">
        <f>H26</f>
        <v>0.78</v>
      </c>
      <c r="K61" s="225">
        <f>H27</f>
        <v>2000</v>
      </c>
      <c r="M61" s="268">
        <v>1400</v>
      </c>
      <c r="O61">
        <v>1700</v>
      </c>
      <c r="P61" s="737"/>
      <c r="Q61" s="737">
        <v>1700</v>
      </c>
      <c r="R61" s="737"/>
      <c r="S61" s="737"/>
    </row>
    <row r="62" spans="3:19" x14ac:dyDescent="0.25">
      <c r="M62" s="268"/>
      <c r="P62" s="737"/>
      <c r="Q62" s="737"/>
      <c r="R62" s="737"/>
      <c r="S62" s="737"/>
    </row>
    <row r="63" spans="3:19" x14ac:dyDescent="0.25">
      <c r="C63" s="200" t="s">
        <v>17</v>
      </c>
      <c r="E63">
        <f>I23</f>
        <v>700</v>
      </c>
      <c r="G63" s="225">
        <f>I24</f>
        <v>0</v>
      </c>
      <c r="I63" s="226">
        <f>I26</f>
        <v>0</v>
      </c>
      <c r="K63" s="225">
        <f>I27</f>
        <v>0</v>
      </c>
      <c r="M63" s="268">
        <f t="shared" ref="M63" si="2">K63/E63%</f>
        <v>0</v>
      </c>
      <c r="O63">
        <v>0</v>
      </c>
      <c r="P63" s="737"/>
      <c r="Q63" s="737">
        <v>0</v>
      </c>
      <c r="R63" s="737"/>
      <c r="S63" s="737"/>
    </row>
    <row r="64" spans="3:19" x14ac:dyDescent="0.25">
      <c r="M64" s="268"/>
      <c r="P64" s="737"/>
      <c r="Q64" s="737"/>
      <c r="R64" s="737"/>
      <c r="S64" s="737"/>
    </row>
    <row r="65" spans="2:19" x14ac:dyDescent="0.25">
      <c r="C65" s="200" t="s">
        <v>18</v>
      </c>
      <c r="E65">
        <f>J23</f>
        <v>1250</v>
      </c>
      <c r="G65" s="225">
        <f>J24</f>
        <v>13466.666666666666</v>
      </c>
      <c r="I65" s="226">
        <f>J26</f>
        <v>10.773333333333333</v>
      </c>
      <c r="K65" s="225">
        <f>J27</f>
        <v>1760</v>
      </c>
      <c r="M65" s="269">
        <v>13000</v>
      </c>
      <c r="O65">
        <v>1600</v>
      </c>
      <c r="P65" s="737"/>
      <c r="Q65" s="737">
        <v>2600</v>
      </c>
      <c r="R65" s="737"/>
      <c r="S65" s="737"/>
    </row>
    <row r="66" spans="2:19" x14ac:dyDescent="0.25">
      <c r="M66" s="268"/>
      <c r="P66" s="737"/>
      <c r="Q66" s="737"/>
      <c r="R66" s="737"/>
      <c r="S66" s="737"/>
    </row>
    <row r="67" spans="2:19" x14ac:dyDescent="0.25">
      <c r="C67" s="200" t="s">
        <v>19</v>
      </c>
      <c r="E67">
        <f>K23</f>
        <v>700</v>
      </c>
      <c r="G67" s="225">
        <f>K24</f>
        <v>0</v>
      </c>
      <c r="I67" s="226">
        <f>K26</f>
        <v>0</v>
      </c>
      <c r="K67" s="225">
        <f>K27</f>
        <v>580</v>
      </c>
      <c r="M67" s="268">
        <v>430</v>
      </c>
      <c r="O67">
        <v>1600</v>
      </c>
      <c r="P67" s="737"/>
      <c r="Q67" s="737">
        <v>600</v>
      </c>
      <c r="R67" s="737"/>
      <c r="S67" s="737"/>
    </row>
    <row r="68" spans="2:19" x14ac:dyDescent="0.25">
      <c r="M68" s="268"/>
      <c r="P68" s="737"/>
      <c r="Q68" s="737"/>
      <c r="R68" s="737"/>
      <c r="S68" s="737"/>
    </row>
    <row r="69" spans="2:19" ht="30" x14ac:dyDescent="0.25">
      <c r="C69" s="201" t="s">
        <v>21</v>
      </c>
      <c r="E69">
        <f>M23</f>
        <v>84</v>
      </c>
      <c r="G69" s="225">
        <f>M24</f>
        <v>72</v>
      </c>
      <c r="I69" s="226">
        <f>M26</f>
        <v>0.8571428571428571</v>
      </c>
      <c r="K69" s="225">
        <f>M27</f>
        <v>84</v>
      </c>
      <c r="M69" s="268">
        <v>80</v>
      </c>
      <c r="O69">
        <v>72</v>
      </c>
      <c r="P69" s="737"/>
      <c r="Q69" s="737">
        <v>72</v>
      </c>
      <c r="R69" s="737"/>
      <c r="S69" s="737"/>
    </row>
    <row r="70" spans="2:19" x14ac:dyDescent="0.25">
      <c r="M70" s="268"/>
      <c r="P70" s="737"/>
      <c r="Q70" s="737"/>
      <c r="R70" s="737"/>
      <c r="S70" s="737"/>
    </row>
    <row r="71" spans="2:19" x14ac:dyDescent="0.25">
      <c r="C71" s="200" t="s">
        <v>22</v>
      </c>
      <c r="E71">
        <f>N23</f>
        <v>750</v>
      </c>
      <c r="G71" s="225">
        <f>N24</f>
        <v>93.333333333333329</v>
      </c>
      <c r="I71" s="226">
        <f>N26</f>
        <v>0.12444444444444444</v>
      </c>
      <c r="K71" s="225">
        <f>N27</f>
        <v>470</v>
      </c>
      <c r="M71" s="268">
        <v>420</v>
      </c>
      <c r="O71">
        <v>800</v>
      </c>
      <c r="P71" s="737"/>
      <c r="Q71" s="737">
        <v>800</v>
      </c>
      <c r="R71" s="737"/>
      <c r="S71" s="737"/>
    </row>
    <row r="72" spans="2:19" x14ac:dyDescent="0.25">
      <c r="M72" s="268"/>
      <c r="P72" s="737"/>
      <c r="Q72" s="737"/>
      <c r="R72" s="737"/>
      <c r="S72" s="737"/>
    </row>
    <row r="73" spans="2:19" x14ac:dyDescent="0.25">
      <c r="C73" s="200" t="s">
        <v>23</v>
      </c>
      <c r="E73">
        <f>O23</f>
        <v>350</v>
      </c>
      <c r="G73" s="225">
        <f>O24</f>
        <v>6925</v>
      </c>
      <c r="I73" s="226">
        <f>O26</f>
        <v>19.785714285714285</v>
      </c>
      <c r="K73" s="225">
        <f>O27</f>
        <v>3350</v>
      </c>
      <c r="M73" s="269">
        <v>7000</v>
      </c>
      <c r="O73">
        <v>6350</v>
      </c>
      <c r="P73" s="737"/>
      <c r="Q73" s="737">
        <v>6350</v>
      </c>
      <c r="R73" s="737"/>
      <c r="S73" s="737"/>
    </row>
    <row r="74" spans="2:19" x14ac:dyDescent="0.25">
      <c r="K74" s="228">
        <f>SUM(K51:K73)</f>
        <v>35534</v>
      </c>
      <c r="M74" s="225">
        <f>SUM(M51:M73)</f>
        <v>46930</v>
      </c>
      <c r="O74" s="678">
        <f>SUM(O51:O73)</f>
        <v>46522</v>
      </c>
      <c r="P74" s="737"/>
      <c r="Q74" s="739">
        <f>SUM(Q51:Q73)</f>
        <v>46522</v>
      </c>
      <c r="R74" s="737"/>
      <c r="S74" s="737"/>
    </row>
    <row r="75" spans="2:19" x14ac:dyDescent="0.25">
      <c r="K75" t="s">
        <v>109</v>
      </c>
      <c r="P75" s="737"/>
      <c r="Q75" s="737"/>
      <c r="R75" s="737"/>
      <c r="S75" s="737"/>
    </row>
    <row r="76" spans="2:19" x14ac:dyDescent="0.25">
      <c r="B76" t="s">
        <v>319</v>
      </c>
      <c r="C76" t="s">
        <v>110</v>
      </c>
      <c r="G76" s="229">
        <v>33556</v>
      </c>
      <c r="H76" t="s">
        <v>111</v>
      </c>
      <c r="N76" t="s">
        <v>320</v>
      </c>
      <c r="O76">
        <v>46522</v>
      </c>
      <c r="P76" s="737"/>
      <c r="Q76" s="737">
        <v>4257</v>
      </c>
      <c r="R76" s="737" t="s">
        <v>357</v>
      </c>
      <c r="S76" s="737"/>
    </row>
    <row r="77" spans="2:19" x14ac:dyDescent="0.25">
      <c r="B77" t="s">
        <v>319</v>
      </c>
      <c r="C77" t="s">
        <v>112</v>
      </c>
      <c r="G77" s="229">
        <v>18</v>
      </c>
      <c r="P77" s="737"/>
      <c r="Q77" s="737">
        <v>42265</v>
      </c>
      <c r="R77" s="737" t="s">
        <v>358</v>
      </c>
      <c r="S77" s="737"/>
    </row>
    <row r="78" spans="2:19" x14ac:dyDescent="0.25">
      <c r="B78" t="s">
        <v>319</v>
      </c>
      <c r="C78" t="s">
        <v>113</v>
      </c>
      <c r="G78" s="229">
        <v>43644</v>
      </c>
      <c r="P78" s="737"/>
      <c r="Q78" s="737">
        <v>91.67</v>
      </c>
      <c r="R78" s="737" t="s">
        <v>359</v>
      </c>
      <c r="S78" s="737"/>
    </row>
    <row r="79" spans="2:19" x14ac:dyDescent="0.25">
      <c r="B79" t="s">
        <v>319</v>
      </c>
      <c r="C79" t="s">
        <v>114</v>
      </c>
      <c r="G79" s="229">
        <v>27199</v>
      </c>
      <c r="H79" t="s">
        <v>115</v>
      </c>
    </row>
    <row r="81" spans="3:7" x14ac:dyDescent="0.25">
      <c r="C81">
        <v>33556</v>
      </c>
      <c r="D81" t="s">
        <v>102</v>
      </c>
    </row>
    <row r="82" spans="3:7" x14ac:dyDescent="0.25">
      <c r="C82">
        <v>1978</v>
      </c>
      <c r="D82" t="s">
        <v>103</v>
      </c>
    </row>
    <row r="83" spans="3:7" x14ac:dyDescent="0.25">
      <c r="C83">
        <f>SUM(C81:C82)</f>
        <v>35534</v>
      </c>
      <c r="D83" t="s">
        <v>104</v>
      </c>
      <c r="F83">
        <v>43644</v>
      </c>
    </row>
    <row r="84" spans="3:7" x14ac:dyDescent="0.25">
      <c r="F84">
        <f>F83+C83</f>
        <v>79178</v>
      </c>
    </row>
    <row r="85" spans="3:7" x14ac:dyDescent="0.25">
      <c r="F85" s="225">
        <f>R24</f>
        <v>59400.946666666663</v>
      </c>
      <c r="G85" t="s">
        <v>105</v>
      </c>
    </row>
    <row r="86" spans="3:7" x14ac:dyDescent="0.25">
      <c r="E86" t="s">
        <v>106</v>
      </c>
      <c r="F86" s="225">
        <f>F84-F85</f>
        <v>19777.053333333337</v>
      </c>
    </row>
    <row r="87" spans="3:7" x14ac:dyDescent="0.25">
      <c r="E87" t="s">
        <v>107</v>
      </c>
      <c r="F87" s="225">
        <f>F83-F86</f>
        <v>23866.946666666663</v>
      </c>
      <c r="G87" t="s">
        <v>108</v>
      </c>
    </row>
  </sheetData>
  <conditionalFormatting sqref="B19:O19">
    <cfRule type="cellIs" dxfId="11" priority="2" operator="equal">
      <formula>1</formula>
    </cfRule>
  </conditionalFormatting>
  <conditionalFormatting sqref="C19:O19">
    <cfRule type="containsText" dxfId="10" priority="3" operator="containsText" text="Under"/>
    <cfRule type="containsText" dxfId="9" priority="4" operator="containsText" text="Under"/>
    <cfRule type="cellIs" dxfId="8" priority="5" operator="equal">
      <formula>"""under"""</formula>
    </cfRule>
  </conditionalFormatting>
  <conditionalFormatting sqref="I16">
    <cfRule type="cellIs" dxfId="7" priority="6" operator="equal">
      <formula>"""Under"""</formula>
    </cfRule>
  </conditionalFormatting>
  <conditionalFormatting sqref="C19:O19">
    <cfRule type="containsText" dxfId="6" priority="7" operator="containsText" text="over"/>
  </conditionalFormatting>
  <pageMargins left="0.70833333333333304" right="0.70833333333333304" top="0.74791666666666701" bottom="0.74791666666666701" header="0.51180555555555496" footer="0.51180555555555496"/>
  <pageSetup paperSize="9" scale="76" firstPageNumber="0" orientation="landscape" horizontalDpi="300" verticalDpi="30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7"/>
  <sheetViews>
    <sheetView zoomScale="80" zoomScaleNormal="80" workbookViewId="0">
      <selection activeCell="N13" sqref="N13"/>
    </sheetView>
  </sheetViews>
  <sheetFormatPr defaultRowHeight="15" x14ac:dyDescent="0.25"/>
  <cols>
    <col min="1" max="1" width="8.5703125" customWidth="1"/>
    <col min="2" max="2" width="17.140625" customWidth="1"/>
    <col min="3" max="4" width="9.140625" customWidth="1"/>
    <col min="5" max="8" width="8.5703125" customWidth="1"/>
    <col min="9" max="9" width="12.5703125" customWidth="1"/>
    <col min="10" max="16" width="8.5703125" customWidth="1"/>
    <col min="17" max="17" width="11" customWidth="1"/>
    <col min="18" max="18" width="14" customWidth="1"/>
    <col min="19" max="1025" width="8.5703125" customWidth="1"/>
  </cols>
  <sheetData>
    <row r="1" spans="1:18" x14ac:dyDescent="0.25">
      <c r="A1" t="s">
        <v>116</v>
      </c>
    </row>
    <row r="3" spans="1:18" x14ac:dyDescent="0.25">
      <c r="A3" s="230"/>
      <c r="B3" s="230"/>
      <c r="C3" s="231" t="str">
        <f>Budget!C22</f>
        <v>clerk</v>
      </c>
      <c r="D3" s="231" t="str">
        <f>Budget!D22</f>
        <v>Admin</v>
      </c>
      <c r="E3" s="231" t="str">
        <f>Budget!E22</f>
        <v>St Michaels</v>
      </c>
      <c r="F3" s="231" t="str">
        <f>Budget!F22</f>
        <v>RBWM</v>
      </c>
      <c r="G3" s="231" t="str">
        <f>Budget!G22</f>
        <v>greens</v>
      </c>
      <c r="H3" s="231" t="str">
        <f>Budget!H22</f>
        <v>insurance</v>
      </c>
      <c r="I3" s="231" t="str">
        <f>Budget!I22</f>
        <v>youth</v>
      </c>
      <c r="J3" s="231" t="str">
        <f>Budget!J22</f>
        <v>One off</v>
      </c>
      <c r="K3" s="231" t="str">
        <f>Budget!K22</f>
        <v>web</v>
      </c>
      <c r="L3" s="231" t="str">
        <f>Budget!L22</f>
        <v>hpss</v>
      </c>
      <c r="M3" s="231" t="str">
        <f>Budget!M22</f>
        <v>bank charges</v>
      </c>
      <c r="N3" s="231" t="str">
        <f>Budget!N22</f>
        <v>audit</v>
      </c>
      <c r="O3" s="231" t="str">
        <f>Budget!O22</f>
        <v>Champney</v>
      </c>
      <c r="P3" s="231" t="str">
        <f>Budget!P22</f>
        <v>Vat</v>
      </c>
      <c r="Q3" s="231"/>
      <c r="R3" s="231" t="str">
        <f>Budget!R22</f>
        <v>new total</v>
      </c>
    </row>
    <row r="4" spans="1:18" x14ac:dyDescent="0.25">
      <c r="A4" s="230" t="str">
        <f>Budget!A23</f>
        <v>Suggested budget for 19/20</v>
      </c>
      <c r="B4" s="230"/>
      <c r="C4" s="231">
        <f>Budget!C23</f>
        <v>9000</v>
      </c>
      <c r="D4" s="231">
        <f>Budget!D23</f>
        <v>2000</v>
      </c>
      <c r="E4" s="231">
        <f>Budget!E23</f>
        <v>290</v>
      </c>
      <c r="F4" s="231">
        <f>Budget!F23</f>
        <v>200</v>
      </c>
      <c r="G4" s="231">
        <f>Budget!G23</f>
        <v>10000</v>
      </c>
      <c r="H4" s="231">
        <f>Budget!H23</f>
        <v>2000</v>
      </c>
      <c r="I4" s="231">
        <f>Budget!I23</f>
        <v>700</v>
      </c>
      <c r="J4" s="231">
        <f>Budget!J23</f>
        <v>1250</v>
      </c>
      <c r="K4" s="231">
        <f>Budget!K23</f>
        <v>700</v>
      </c>
      <c r="L4" s="231">
        <f>Budget!L23</f>
        <v>1</v>
      </c>
      <c r="M4" s="231">
        <f>Budget!M23</f>
        <v>84</v>
      </c>
      <c r="N4" s="231">
        <f>Budget!N23</f>
        <v>750</v>
      </c>
      <c r="O4" s="231">
        <f>Budget!O23</f>
        <v>350</v>
      </c>
      <c r="P4" s="231">
        <f>Budget!P23</f>
        <v>0</v>
      </c>
      <c r="Q4" s="231"/>
      <c r="R4" s="231">
        <f>Budget!R23</f>
        <v>27325</v>
      </c>
    </row>
    <row r="5" spans="1:18" s="225" customFormat="1" x14ac:dyDescent="0.25">
      <c r="A5" s="225" t="str">
        <f>Budget!A24</f>
        <v>projected end of year spend</v>
      </c>
      <c r="C5" s="232">
        <f>Budget!C24</f>
        <v>17808.879999999997</v>
      </c>
      <c r="D5" s="232">
        <f>Budget!D24</f>
        <v>1879.4799999999998</v>
      </c>
      <c r="E5" s="232">
        <f>Budget!E24</f>
        <v>15788.653333333332</v>
      </c>
      <c r="F5" s="232">
        <f>Budget!F24</f>
        <v>0</v>
      </c>
      <c r="G5" s="232">
        <f>Budget!G24</f>
        <v>1805.9333333333334</v>
      </c>
      <c r="H5" s="232">
        <f>Budget!H24</f>
        <v>1560</v>
      </c>
      <c r="I5" s="232">
        <f>Budget!I24</f>
        <v>0</v>
      </c>
      <c r="J5" s="232">
        <f>Budget!J24</f>
        <v>13466.666666666666</v>
      </c>
      <c r="K5" s="232">
        <f>Budget!K24</f>
        <v>0</v>
      </c>
      <c r="L5" s="232">
        <f>Budget!L24</f>
        <v>1</v>
      </c>
      <c r="M5" s="232">
        <f>Budget!M24</f>
        <v>72</v>
      </c>
      <c r="N5" s="232">
        <f>Budget!N24</f>
        <v>93.333333333333329</v>
      </c>
      <c r="O5" s="232">
        <f>Budget!O24</f>
        <v>6925</v>
      </c>
      <c r="P5" s="232">
        <f>Budget!P24</f>
        <v>0</v>
      </c>
      <c r="Q5" s="232">
        <f>Budget!S24</f>
        <v>48747</v>
      </c>
      <c r="R5" s="232">
        <f>Budget!R24</f>
        <v>59400.946666666663</v>
      </c>
    </row>
    <row r="6" spans="1:18" x14ac:dyDescent="0.25">
      <c r="A6" s="230"/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</row>
    <row r="7" spans="1:18" x14ac:dyDescent="0.25">
      <c r="A7" s="230"/>
      <c r="B7" s="230"/>
      <c r="C7" s="230"/>
      <c r="D7" s="230"/>
      <c r="E7" s="230"/>
      <c r="F7" s="230"/>
      <c r="G7" s="230"/>
      <c r="H7" s="230">
        <f>Budget!H26</f>
        <v>0.78</v>
      </c>
      <c r="I7" s="230"/>
      <c r="J7" s="230"/>
      <c r="K7" s="230"/>
      <c r="L7" s="230"/>
      <c r="M7" s="230"/>
      <c r="N7" s="230"/>
      <c r="O7" s="230"/>
      <c r="P7" s="230"/>
      <c r="Q7" s="230"/>
      <c r="R7" s="230"/>
    </row>
    <row r="8" spans="1:18" x14ac:dyDescent="0.25">
      <c r="A8" s="230"/>
      <c r="B8" s="230"/>
      <c r="C8" s="230"/>
      <c r="D8" s="230"/>
      <c r="E8" s="230"/>
      <c r="F8" s="230"/>
      <c r="G8" s="230"/>
      <c r="H8" s="230">
        <f>Budget!H27</f>
        <v>2000</v>
      </c>
      <c r="I8" s="230"/>
      <c r="J8" s="230"/>
      <c r="K8" s="230"/>
      <c r="L8" s="230"/>
      <c r="M8" s="230"/>
      <c r="N8" s="230"/>
      <c r="O8" s="230"/>
      <c r="P8" s="230"/>
      <c r="Q8" s="230"/>
      <c r="R8" s="230"/>
    </row>
    <row r="9" spans="1:18" x14ac:dyDescent="0.25">
      <c r="A9" s="230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</row>
    <row r="10" spans="1:18" x14ac:dyDescent="0.25">
      <c r="A10" s="230"/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</row>
    <row r="11" spans="1:18" x14ac:dyDescent="0.25">
      <c r="A11" s="753" t="s">
        <v>117</v>
      </c>
      <c r="B11" s="753"/>
      <c r="C11" s="753"/>
      <c r="D11" s="753"/>
      <c r="E11" s="753"/>
      <c r="F11" s="753"/>
      <c r="G11" s="753"/>
      <c r="H11" s="753"/>
      <c r="I11" s="753"/>
      <c r="J11" s="753"/>
    </row>
    <row r="12" spans="1:18" x14ac:dyDescent="0.25">
      <c r="A12" s="753"/>
      <c r="B12" s="753"/>
      <c r="C12" s="753"/>
      <c r="D12" s="753"/>
      <c r="E12" s="753"/>
      <c r="F12" s="753"/>
      <c r="G12" s="753"/>
      <c r="H12" s="753"/>
      <c r="I12" s="753"/>
      <c r="J12" s="753"/>
    </row>
    <row r="13" spans="1:18" ht="15.75" x14ac:dyDescent="0.3">
      <c r="A13" s="605"/>
      <c r="B13" s="605"/>
      <c r="C13" s="755" t="s">
        <v>355</v>
      </c>
      <c r="D13" s="755"/>
      <c r="E13" s="755"/>
      <c r="F13" s="755"/>
      <c r="G13" s="755"/>
      <c r="H13" s="605"/>
      <c r="I13" s="605"/>
      <c r="J13" s="605"/>
      <c r="L13" s="676"/>
      <c r="N13" s="676" t="s">
        <v>356</v>
      </c>
      <c r="O13" s="676"/>
      <c r="P13" s="605"/>
      <c r="Q13" s="605"/>
    </row>
    <row r="14" spans="1:18" ht="15.75" x14ac:dyDescent="0.3">
      <c r="A14" s="605" t="s">
        <v>118</v>
      </c>
      <c r="B14" s="605"/>
      <c r="C14" s="605"/>
      <c r="D14" s="605"/>
      <c r="E14" s="605"/>
      <c r="F14" s="605"/>
      <c r="G14" s="605"/>
      <c r="H14" s="605"/>
      <c r="I14" s="605"/>
      <c r="J14" s="605"/>
      <c r="K14" s="605"/>
      <c r="L14" s="605"/>
      <c r="M14" s="605"/>
      <c r="N14" s="605"/>
      <c r="O14" s="605"/>
      <c r="P14" s="605"/>
      <c r="Q14" s="605"/>
    </row>
    <row r="15" spans="1:18" ht="15.75" x14ac:dyDescent="0.3">
      <c r="A15" s="606"/>
      <c r="B15" s="606"/>
      <c r="C15" s="606"/>
      <c r="D15" s="606"/>
      <c r="E15" s="606"/>
      <c r="F15" s="606"/>
      <c r="G15" s="606"/>
      <c r="H15" s="606"/>
      <c r="I15" s="606"/>
      <c r="J15" s="606"/>
      <c r="K15" s="606"/>
      <c r="L15" s="606"/>
      <c r="M15" s="606"/>
      <c r="N15" s="606"/>
      <c r="O15" s="606"/>
      <c r="P15" s="606"/>
      <c r="Q15" s="606"/>
    </row>
    <row r="16" spans="1:18" ht="15.75" x14ac:dyDescent="0.3">
      <c r="A16" s="607" t="s">
        <v>119</v>
      </c>
      <c r="B16" s="608" t="s">
        <v>122</v>
      </c>
      <c r="C16" s="609" t="s">
        <v>120</v>
      </c>
      <c r="D16" s="610"/>
      <c r="E16" s="610"/>
      <c r="F16" s="610"/>
      <c r="G16" s="610"/>
      <c r="H16" s="611"/>
      <c r="I16" s="606"/>
      <c r="J16" s="606"/>
      <c r="K16" s="609" t="s">
        <v>120</v>
      </c>
      <c r="L16" s="610"/>
      <c r="M16" s="610"/>
      <c r="N16" s="610"/>
      <c r="O16" s="610"/>
      <c r="P16" s="611"/>
      <c r="Q16" s="606"/>
    </row>
    <row r="17" spans="1:17" ht="15.75" x14ac:dyDescent="0.3">
      <c r="A17" s="606"/>
      <c r="B17" s="606"/>
      <c r="C17" s="606"/>
      <c r="D17" s="606"/>
      <c r="E17" s="606"/>
      <c r="F17" s="606"/>
      <c r="G17" s="606"/>
      <c r="H17" s="606"/>
      <c r="I17" s="606"/>
      <c r="J17" s="606"/>
      <c r="K17" s="606"/>
      <c r="L17" s="606"/>
      <c r="M17" s="606"/>
      <c r="N17" s="606"/>
      <c r="O17" s="606"/>
      <c r="P17" s="606"/>
      <c r="Q17" s="606"/>
    </row>
    <row r="18" spans="1:17" ht="19.5" x14ac:dyDescent="0.35">
      <c r="A18" s="612" t="s">
        <v>124</v>
      </c>
      <c r="B18" s="606"/>
      <c r="C18" s="606" t="s">
        <v>322</v>
      </c>
      <c r="D18" s="606"/>
      <c r="E18" s="606"/>
      <c r="F18" s="606"/>
      <c r="G18" s="606"/>
      <c r="H18" s="613" t="s">
        <v>57</v>
      </c>
      <c r="I18" s="614">
        <v>46522</v>
      </c>
      <c r="J18" s="606"/>
      <c r="K18" s="606" t="s">
        <v>322</v>
      </c>
      <c r="L18" s="606"/>
      <c r="M18" s="606"/>
      <c r="N18" s="606"/>
      <c r="O18" s="606"/>
      <c r="P18" s="613" t="s">
        <v>57</v>
      </c>
      <c r="Q18" s="679">
        <v>42122</v>
      </c>
    </row>
    <row r="19" spans="1:17" ht="18.75" x14ac:dyDescent="0.3">
      <c r="A19" s="612"/>
      <c r="B19" s="606"/>
      <c r="C19" s="606"/>
      <c r="D19" s="606"/>
      <c r="E19" s="606"/>
      <c r="F19" s="606"/>
      <c r="G19" s="606"/>
      <c r="H19" s="613"/>
      <c r="I19" s="606"/>
      <c r="J19" s="606"/>
      <c r="K19" s="606"/>
      <c r="L19" s="606"/>
      <c r="M19" s="606"/>
      <c r="N19" s="606"/>
      <c r="O19" s="606"/>
      <c r="P19" s="613"/>
      <c r="Q19" s="606"/>
    </row>
    <row r="20" spans="1:17" ht="18.75" x14ac:dyDescent="0.3">
      <c r="A20" s="612" t="s">
        <v>127</v>
      </c>
      <c r="B20" s="606"/>
      <c r="C20" s="606" t="s">
        <v>128</v>
      </c>
      <c r="D20" s="606"/>
      <c r="E20" s="606"/>
      <c r="F20" s="606"/>
      <c r="G20" s="606"/>
      <c r="H20" s="613" t="s">
        <v>57</v>
      </c>
      <c r="I20" s="615">
        <v>461.08</v>
      </c>
      <c r="J20" s="606"/>
      <c r="K20" s="606" t="s">
        <v>128</v>
      </c>
      <c r="L20" s="606"/>
      <c r="M20" s="606"/>
      <c r="N20" s="606"/>
      <c r="O20" s="606"/>
      <c r="P20" s="613" t="s">
        <v>57</v>
      </c>
      <c r="Q20" s="615">
        <v>461.08</v>
      </c>
    </row>
    <row r="21" spans="1:17" ht="18.75" x14ac:dyDescent="0.3">
      <c r="A21" s="612"/>
      <c r="B21" s="606"/>
      <c r="C21" s="606"/>
      <c r="D21" s="606"/>
      <c r="E21" s="606"/>
      <c r="F21" s="606"/>
      <c r="G21" s="606"/>
      <c r="H21" s="616"/>
      <c r="I21" s="606"/>
      <c r="J21" s="606"/>
      <c r="K21" s="606"/>
      <c r="L21" s="606"/>
      <c r="M21" s="606"/>
      <c r="N21" s="606"/>
      <c r="O21" s="606"/>
      <c r="P21" s="616"/>
      <c r="Q21" s="606"/>
    </row>
    <row r="22" spans="1:17" ht="18.75" x14ac:dyDescent="0.3">
      <c r="A22" s="612" t="s">
        <v>130</v>
      </c>
      <c r="B22" s="606"/>
      <c r="C22" s="606" t="s">
        <v>131</v>
      </c>
      <c r="D22" s="606"/>
      <c r="E22" s="606"/>
      <c r="F22" s="606"/>
      <c r="G22" s="606"/>
      <c r="H22" s="613" t="s">
        <v>57</v>
      </c>
      <c r="I22" s="617">
        <f>I18/I20</f>
        <v>100.89789190595992</v>
      </c>
      <c r="J22" s="606"/>
      <c r="K22" s="606" t="s">
        <v>131</v>
      </c>
      <c r="L22" s="606"/>
      <c r="M22" s="606"/>
      <c r="N22" s="606"/>
      <c r="O22" s="606"/>
      <c r="P22" s="613" t="s">
        <v>57</v>
      </c>
      <c r="Q22" s="617">
        <f>Q18/Q20</f>
        <v>91.355079378849666</v>
      </c>
    </row>
    <row r="23" spans="1:17" ht="15.75" x14ac:dyDescent="0.3">
      <c r="A23" s="607"/>
      <c r="B23" s="606"/>
      <c r="C23" s="606" t="s">
        <v>133</v>
      </c>
      <c r="D23" s="606"/>
      <c r="E23" s="606"/>
      <c r="F23" s="606"/>
      <c r="G23" s="606"/>
      <c r="H23" s="606"/>
      <c r="I23" s="606"/>
      <c r="J23" s="606"/>
      <c r="K23" s="606" t="s">
        <v>133</v>
      </c>
      <c r="L23" s="606"/>
      <c r="M23" s="606"/>
      <c r="N23" s="606"/>
      <c r="O23" s="606"/>
      <c r="P23" s="606"/>
      <c r="Q23" s="606"/>
    </row>
    <row r="24" spans="1:17" ht="15.75" x14ac:dyDescent="0.3">
      <c r="A24" s="606"/>
      <c r="B24" s="606"/>
      <c r="C24" s="606"/>
      <c r="D24" s="606"/>
      <c r="E24" s="606"/>
      <c r="F24" s="606"/>
      <c r="G24" s="606"/>
      <c r="H24" s="606"/>
      <c r="I24" s="606"/>
      <c r="J24" s="606"/>
      <c r="K24" s="606"/>
      <c r="L24" s="606"/>
      <c r="M24" s="606"/>
      <c r="N24" s="606"/>
      <c r="O24" s="606"/>
      <c r="P24" s="606"/>
      <c r="Q24" s="606"/>
    </row>
    <row r="25" spans="1:17" ht="15.75" x14ac:dyDescent="0.3">
      <c r="A25" s="605" t="s">
        <v>134</v>
      </c>
      <c r="B25" s="605"/>
      <c r="C25" s="605"/>
      <c r="D25" s="605"/>
      <c r="E25" s="605"/>
      <c r="F25" s="605"/>
      <c r="G25" s="605"/>
      <c r="H25" s="605"/>
      <c r="I25" s="605"/>
      <c r="J25" s="605"/>
      <c r="K25" s="605"/>
      <c r="L25" s="605"/>
      <c r="M25" s="605"/>
      <c r="N25" s="605"/>
      <c r="O25" s="605"/>
      <c r="P25" s="605"/>
      <c r="Q25" s="605"/>
    </row>
    <row r="26" spans="1:17" ht="15.75" x14ac:dyDescent="0.3">
      <c r="A26" s="606"/>
      <c r="B26" s="606"/>
      <c r="C26" s="606"/>
      <c r="D26" s="606"/>
      <c r="E26" s="606"/>
      <c r="F26" s="606"/>
      <c r="G26" s="606"/>
      <c r="H26" s="606"/>
      <c r="I26" s="606"/>
      <c r="J26" s="606"/>
      <c r="K26" s="606"/>
      <c r="L26" s="606"/>
      <c r="M26" s="606"/>
      <c r="N26" s="606"/>
      <c r="O26" s="606"/>
      <c r="P26" s="606"/>
      <c r="Q26" s="606"/>
    </row>
    <row r="27" spans="1:17" ht="38.25" customHeight="1" x14ac:dyDescent="0.25">
      <c r="A27" s="618"/>
      <c r="B27" s="618"/>
      <c r="C27" s="619" t="s">
        <v>136</v>
      </c>
      <c r="D27" s="620" t="s">
        <v>137</v>
      </c>
      <c r="E27" s="621"/>
      <c r="F27" s="622"/>
      <c r="G27" s="623" t="s">
        <v>138</v>
      </c>
      <c r="H27" s="624"/>
      <c r="I27" s="625"/>
      <c r="J27" s="618"/>
      <c r="K27" s="619" t="s">
        <v>136</v>
      </c>
      <c r="L27" s="620" t="s">
        <v>137</v>
      </c>
      <c r="M27" s="621"/>
      <c r="N27" s="622"/>
      <c r="O27" s="623" t="s">
        <v>138</v>
      </c>
      <c r="P27" s="624"/>
      <c r="Q27" s="625"/>
    </row>
    <row r="28" spans="1:17" ht="18.75" x14ac:dyDescent="0.3">
      <c r="A28" s="606"/>
      <c r="B28" s="606"/>
      <c r="C28" s="626" t="s">
        <v>124</v>
      </c>
      <c r="D28" s="627" t="s">
        <v>139</v>
      </c>
      <c r="E28" s="627">
        <f>ROUND(VALUE(LEFT(D28,1))/VALUE(RIGHT(D28,1)),5)</f>
        <v>0.66666999999999998</v>
      </c>
      <c r="F28" s="628" t="s">
        <v>140</v>
      </c>
      <c r="G28" s="629">
        <f>I22</f>
        <v>100.89789190595992</v>
      </c>
      <c r="H28" s="630" t="s">
        <v>57</v>
      </c>
      <c r="I28" s="629">
        <f>ROUND(E28*G28,2)</f>
        <v>67.27</v>
      </c>
      <c r="J28" s="606"/>
      <c r="K28" s="626" t="s">
        <v>124</v>
      </c>
      <c r="L28" s="627" t="s">
        <v>139</v>
      </c>
      <c r="M28" s="627">
        <f>ROUND(VALUE(LEFT(L28,1))/VALUE(RIGHT(L28,1)),5)</f>
        <v>0.66666999999999998</v>
      </c>
      <c r="N28" s="628" t="s">
        <v>140</v>
      </c>
      <c r="O28" s="629">
        <f>Q22</f>
        <v>91.355079378849666</v>
      </c>
      <c r="P28" s="630" t="s">
        <v>57</v>
      </c>
      <c r="Q28" s="629">
        <f>ROUND(M28*O28,2)</f>
        <v>60.9</v>
      </c>
    </row>
    <row r="29" spans="1:17" ht="18.75" x14ac:dyDescent="0.3">
      <c r="A29" s="606"/>
      <c r="B29" s="606"/>
      <c r="C29" s="626" t="s">
        <v>127</v>
      </c>
      <c r="D29" s="627" t="s">
        <v>141</v>
      </c>
      <c r="E29" s="627">
        <f>ROUND(VALUE(LEFT(D29,1))/VALUE(RIGHT(D29,1)),5)</f>
        <v>0.77778000000000003</v>
      </c>
      <c r="F29" s="628" t="s">
        <v>140</v>
      </c>
      <c r="G29" s="629">
        <f>G28</f>
        <v>100.89789190595992</v>
      </c>
      <c r="H29" s="630" t="s">
        <v>57</v>
      </c>
      <c r="I29" s="629">
        <f t="shared" ref="I29:I35" si="0">ROUND(E29*G29,2)</f>
        <v>78.48</v>
      </c>
      <c r="J29" s="606"/>
      <c r="K29" s="626" t="s">
        <v>127</v>
      </c>
      <c r="L29" s="627" t="s">
        <v>141</v>
      </c>
      <c r="M29" s="627">
        <f>ROUND(VALUE(LEFT(L29,1))/VALUE(RIGHT(L29,1)),5)</f>
        <v>0.77778000000000003</v>
      </c>
      <c r="N29" s="628" t="s">
        <v>140</v>
      </c>
      <c r="O29" s="629">
        <f>O28</f>
        <v>91.355079378849666</v>
      </c>
      <c r="P29" s="630" t="s">
        <v>57</v>
      </c>
      <c r="Q29" s="629">
        <f t="shared" ref="Q29:Q35" si="1">ROUND(M29*O29,2)</f>
        <v>71.05</v>
      </c>
    </row>
    <row r="30" spans="1:17" ht="18.75" x14ac:dyDescent="0.3">
      <c r="A30" s="606"/>
      <c r="B30" s="606"/>
      <c r="C30" s="626" t="s">
        <v>130</v>
      </c>
      <c r="D30" s="627" t="s">
        <v>142</v>
      </c>
      <c r="E30" s="627">
        <f>ROUND(VALUE(LEFT(D30,1))/VALUE(RIGHT(D30,1)),5)</f>
        <v>0.88888999999999996</v>
      </c>
      <c r="F30" s="628" t="s">
        <v>140</v>
      </c>
      <c r="G30" s="629">
        <f t="shared" ref="G30:G35" si="2">G29</f>
        <v>100.89789190595992</v>
      </c>
      <c r="H30" s="630" t="s">
        <v>57</v>
      </c>
      <c r="I30" s="629">
        <f t="shared" si="0"/>
        <v>89.69</v>
      </c>
      <c r="J30" s="606"/>
      <c r="K30" s="626" t="s">
        <v>130</v>
      </c>
      <c r="L30" s="627" t="s">
        <v>142</v>
      </c>
      <c r="M30" s="627">
        <f>ROUND(VALUE(LEFT(L30,1))/VALUE(RIGHT(L30,1)),5)</f>
        <v>0.88888999999999996</v>
      </c>
      <c r="N30" s="628" t="s">
        <v>140</v>
      </c>
      <c r="O30" s="629">
        <f t="shared" ref="O30:O35" si="3">O29</f>
        <v>91.355079378849666</v>
      </c>
      <c r="P30" s="630" t="s">
        <v>57</v>
      </c>
      <c r="Q30" s="629">
        <f t="shared" si="1"/>
        <v>81.2</v>
      </c>
    </row>
    <row r="31" spans="1:17" ht="18.75" x14ac:dyDescent="0.3">
      <c r="A31" s="606"/>
      <c r="B31" s="606"/>
      <c r="C31" s="626" t="s">
        <v>143</v>
      </c>
      <c r="D31" s="627" t="s">
        <v>144</v>
      </c>
      <c r="E31" s="627">
        <f>ROUND(VALUE(LEFT(D31,1))/VALUE(RIGHT(D31,1)),5)</f>
        <v>1</v>
      </c>
      <c r="F31" s="628" t="s">
        <v>140</v>
      </c>
      <c r="G31" s="629">
        <f t="shared" si="2"/>
        <v>100.89789190595992</v>
      </c>
      <c r="H31" s="630" t="s">
        <v>57</v>
      </c>
      <c r="I31" s="629">
        <f t="shared" si="0"/>
        <v>100.9</v>
      </c>
      <c r="J31" s="606"/>
      <c r="K31" s="626" t="s">
        <v>143</v>
      </c>
      <c r="L31" s="627" t="s">
        <v>144</v>
      </c>
      <c r="M31" s="627">
        <f>ROUND(VALUE(LEFT(L31,1))/VALUE(RIGHT(L31,1)),5)</f>
        <v>1</v>
      </c>
      <c r="N31" s="628" t="s">
        <v>140</v>
      </c>
      <c r="O31" s="629">
        <f t="shared" si="3"/>
        <v>91.355079378849666</v>
      </c>
      <c r="P31" s="630" t="s">
        <v>57</v>
      </c>
      <c r="Q31" s="629">
        <f t="shared" si="1"/>
        <v>91.36</v>
      </c>
    </row>
    <row r="32" spans="1:17" ht="18.75" x14ac:dyDescent="0.3">
      <c r="A32" s="606"/>
      <c r="B32" s="606"/>
      <c r="C32" s="626" t="s">
        <v>145</v>
      </c>
      <c r="D32" s="631" t="s">
        <v>146</v>
      </c>
      <c r="E32" s="627">
        <f>ROUND(VALUE(LEFT(D32,2))/VALUE(RIGHT(D32,1)),5)</f>
        <v>1.2222200000000001</v>
      </c>
      <c r="F32" s="628" t="s">
        <v>140</v>
      </c>
      <c r="G32" s="629">
        <f t="shared" si="2"/>
        <v>100.89789190595992</v>
      </c>
      <c r="H32" s="630" t="s">
        <v>57</v>
      </c>
      <c r="I32" s="629">
        <f t="shared" si="0"/>
        <v>123.32</v>
      </c>
      <c r="J32" s="606"/>
      <c r="K32" s="626" t="s">
        <v>145</v>
      </c>
      <c r="L32" s="631" t="s">
        <v>146</v>
      </c>
      <c r="M32" s="627">
        <f>ROUND(VALUE(LEFT(L32,2))/VALUE(RIGHT(L32,1)),5)</f>
        <v>1.2222200000000001</v>
      </c>
      <c r="N32" s="628" t="s">
        <v>140</v>
      </c>
      <c r="O32" s="629">
        <f t="shared" si="3"/>
        <v>91.355079378849666</v>
      </c>
      <c r="P32" s="630" t="s">
        <v>57</v>
      </c>
      <c r="Q32" s="629">
        <f t="shared" si="1"/>
        <v>111.66</v>
      </c>
    </row>
    <row r="33" spans="1:17" ht="18.75" x14ac:dyDescent="0.3">
      <c r="A33" s="606"/>
      <c r="B33" s="606"/>
      <c r="C33" s="626" t="s">
        <v>147</v>
      </c>
      <c r="D33" s="627" t="s">
        <v>148</v>
      </c>
      <c r="E33" s="627">
        <f>ROUND(VALUE(LEFT(D33,2))/VALUE(RIGHT(D33,1)),5)</f>
        <v>1.4444399999999999</v>
      </c>
      <c r="F33" s="628" t="s">
        <v>140</v>
      </c>
      <c r="G33" s="629">
        <f t="shared" si="2"/>
        <v>100.89789190595992</v>
      </c>
      <c r="H33" s="630" t="s">
        <v>57</v>
      </c>
      <c r="I33" s="629">
        <f t="shared" si="0"/>
        <v>145.74</v>
      </c>
      <c r="J33" s="606"/>
      <c r="K33" s="626" t="s">
        <v>147</v>
      </c>
      <c r="L33" s="627" t="s">
        <v>148</v>
      </c>
      <c r="M33" s="627">
        <f>ROUND(VALUE(LEFT(L33,2))/VALUE(RIGHT(L33,1)),5)</f>
        <v>1.4444399999999999</v>
      </c>
      <c r="N33" s="628" t="s">
        <v>140</v>
      </c>
      <c r="O33" s="629">
        <f t="shared" si="3"/>
        <v>91.355079378849666</v>
      </c>
      <c r="P33" s="630" t="s">
        <v>57</v>
      </c>
      <c r="Q33" s="629">
        <f t="shared" si="1"/>
        <v>131.96</v>
      </c>
    </row>
    <row r="34" spans="1:17" ht="18.75" x14ac:dyDescent="0.3">
      <c r="A34" s="606"/>
      <c r="B34" s="606"/>
      <c r="C34" s="626" t="s">
        <v>149</v>
      </c>
      <c r="D34" s="627" t="s">
        <v>150</v>
      </c>
      <c r="E34" s="627">
        <f>ROUND(VALUE(LEFT(D34,2))/VALUE(RIGHT(D34,1)),5)</f>
        <v>1.6666700000000001</v>
      </c>
      <c r="F34" s="628" t="s">
        <v>140</v>
      </c>
      <c r="G34" s="629">
        <f t="shared" si="2"/>
        <v>100.89789190595992</v>
      </c>
      <c r="H34" s="630" t="s">
        <v>57</v>
      </c>
      <c r="I34" s="629">
        <f t="shared" si="0"/>
        <v>168.16</v>
      </c>
      <c r="J34" s="606"/>
      <c r="K34" s="626" t="s">
        <v>149</v>
      </c>
      <c r="L34" s="627" t="s">
        <v>150</v>
      </c>
      <c r="M34" s="627">
        <f>ROUND(VALUE(LEFT(L34,2))/VALUE(RIGHT(L34,1)),5)</f>
        <v>1.6666700000000001</v>
      </c>
      <c r="N34" s="628" t="s">
        <v>140</v>
      </c>
      <c r="O34" s="629">
        <f t="shared" si="3"/>
        <v>91.355079378849666</v>
      </c>
      <c r="P34" s="630" t="s">
        <v>57</v>
      </c>
      <c r="Q34" s="629">
        <f t="shared" si="1"/>
        <v>152.26</v>
      </c>
    </row>
    <row r="35" spans="1:17" ht="18.75" x14ac:dyDescent="0.3">
      <c r="A35" s="606"/>
      <c r="B35" s="606"/>
      <c r="C35" s="626" t="s">
        <v>152</v>
      </c>
      <c r="D35" s="627" t="s">
        <v>153</v>
      </c>
      <c r="E35" s="627">
        <f>ROUND(VALUE(LEFT(D35,2))/VALUE(RIGHT(D35,1)),5)</f>
        <v>2</v>
      </c>
      <c r="F35" s="628" t="s">
        <v>140</v>
      </c>
      <c r="G35" s="629">
        <f t="shared" si="2"/>
        <v>100.89789190595992</v>
      </c>
      <c r="H35" s="630" t="s">
        <v>57</v>
      </c>
      <c r="I35" s="629">
        <f t="shared" si="0"/>
        <v>201.8</v>
      </c>
      <c r="J35" s="606"/>
      <c r="K35" s="626" t="s">
        <v>152</v>
      </c>
      <c r="L35" s="627" t="s">
        <v>153</v>
      </c>
      <c r="M35" s="627">
        <f>ROUND(VALUE(LEFT(L35,2))/VALUE(RIGHT(L35,1)),5)</f>
        <v>2</v>
      </c>
      <c r="N35" s="628" t="s">
        <v>140</v>
      </c>
      <c r="O35" s="629">
        <f t="shared" si="3"/>
        <v>91.355079378849666</v>
      </c>
      <c r="P35" s="630" t="s">
        <v>57</v>
      </c>
      <c r="Q35" s="629">
        <f t="shared" si="1"/>
        <v>182.71</v>
      </c>
    </row>
    <row r="36" spans="1:17" ht="18.75" x14ac:dyDescent="0.3">
      <c r="A36" s="606"/>
      <c r="B36" s="606"/>
      <c r="C36" s="612"/>
      <c r="D36" s="632"/>
      <c r="E36" s="632"/>
      <c r="F36" s="607"/>
      <c r="G36" s="633"/>
      <c r="H36" s="630"/>
      <c r="I36" s="633"/>
      <c r="J36" s="606"/>
      <c r="K36" s="612"/>
      <c r="L36" s="632"/>
      <c r="M36" s="632"/>
      <c r="N36" s="607"/>
      <c r="O36" s="633"/>
      <c r="P36" s="630"/>
      <c r="Q36" s="633"/>
    </row>
    <row r="37" spans="1:17" ht="15.75" x14ac:dyDescent="0.3">
      <c r="A37" s="606"/>
      <c r="B37" s="606"/>
      <c r="C37" s="606"/>
      <c r="D37" s="612" t="s">
        <v>154</v>
      </c>
      <c r="E37" s="607"/>
      <c r="F37" s="607"/>
      <c r="G37" s="634"/>
      <c r="H37" s="635"/>
      <c r="I37" s="636"/>
      <c r="J37" s="606"/>
      <c r="K37" s="606"/>
      <c r="L37" s="612" t="s">
        <v>154</v>
      </c>
      <c r="M37" s="607"/>
      <c r="N37" s="607"/>
      <c r="O37" s="634"/>
      <c r="P37" s="635"/>
      <c r="Q37" s="636"/>
    </row>
    <row r="38" spans="1:17" ht="15.75" x14ac:dyDescent="0.3">
      <c r="A38" s="606"/>
      <c r="B38" s="606"/>
      <c r="C38" s="607"/>
      <c r="D38" s="612"/>
      <c r="E38" s="606"/>
      <c r="F38" s="606"/>
      <c r="G38" s="637" t="s">
        <v>155</v>
      </c>
      <c r="H38" s="637"/>
      <c r="I38" s="637"/>
      <c r="J38" s="606"/>
      <c r="K38" s="607"/>
      <c r="L38" s="612"/>
      <c r="M38" s="606"/>
      <c r="N38" s="606"/>
      <c r="O38" s="637" t="s">
        <v>155</v>
      </c>
      <c r="P38" s="637"/>
      <c r="Q38" s="637"/>
    </row>
    <row r="39" spans="1:17" ht="15.75" x14ac:dyDescent="0.3">
      <c r="A39" s="606"/>
      <c r="B39" s="606"/>
      <c r="C39" s="607"/>
      <c r="D39" s="612"/>
      <c r="E39" s="606"/>
      <c r="F39" s="606"/>
      <c r="G39" s="607"/>
      <c r="H39" s="607"/>
      <c r="I39" s="607"/>
      <c r="J39" s="606"/>
      <c r="K39" s="607"/>
      <c r="L39" s="612"/>
      <c r="M39" s="606"/>
      <c r="N39" s="606"/>
      <c r="O39" s="607"/>
      <c r="P39" s="607"/>
      <c r="Q39" s="607"/>
    </row>
    <row r="40" spans="1:17" ht="16.5" thickBot="1" x14ac:dyDescent="0.35">
      <c r="A40" s="606"/>
      <c r="B40" s="606"/>
      <c r="C40" s="606"/>
      <c r="D40" s="612" t="s">
        <v>2</v>
      </c>
      <c r="E40" s="607"/>
      <c r="F40" s="607"/>
      <c r="G40" s="606"/>
      <c r="H40" s="638"/>
      <c r="I40" s="639"/>
      <c r="J40" s="606"/>
      <c r="K40" s="606"/>
      <c r="L40" s="612" t="s">
        <v>2</v>
      </c>
      <c r="M40" s="607"/>
      <c r="N40" s="607"/>
      <c r="O40" s="606"/>
      <c r="P40" s="638"/>
      <c r="Q40" s="639"/>
    </row>
    <row r="41" spans="1:17" ht="16.5" thickTop="1" x14ac:dyDescent="0.3">
      <c r="A41" s="606"/>
      <c r="B41" s="606"/>
      <c r="C41" s="606"/>
      <c r="D41" s="606"/>
      <c r="E41" s="606"/>
      <c r="F41" s="606"/>
      <c r="G41" s="606"/>
      <c r="H41" s="606"/>
      <c r="I41" s="606"/>
      <c r="J41" s="606"/>
      <c r="K41" s="606"/>
      <c r="L41" s="606"/>
      <c r="M41" s="606"/>
      <c r="N41" s="606"/>
      <c r="O41" s="606"/>
      <c r="P41" s="606"/>
      <c r="Q41" s="606"/>
    </row>
    <row r="42" spans="1:17" ht="18.75" thickBot="1" x14ac:dyDescent="0.3">
      <c r="A42" s="754" t="s">
        <v>121</v>
      </c>
      <c r="B42" s="754"/>
      <c r="C42" s="754"/>
      <c r="D42" s="754"/>
      <c r="E42" s="754"/>
      <c r="F42" s="754"/>
      <c r="G42" s="754"/>
      <c r="H42" s="754"/>
      <c r="I42" s="754"/>
      <c r="J42" s="754"/>
    </row>
    <row r="43" spans="1:17" ht="18.75" thickBot="1" x14ac:dyDescent="0.4">
      <c r="A43" s="607" t="s">
        <v>119</v>
      </c>
      <c r="B43" s="640"/>
      <c r="C43" s="641" t="str">
        <f>C16</f>
        <v>Horton</v>
      </c>
      <c r="D43" s="642"/>
      <c r="E43" s="642"/>
      <c r="F43" s="642"/>
      <c r="G43" s="642"/>
      <c r="H43" s="643"/>
      <c r="I43" s="644"/>
      <c r="J43" s="606"/>
    </row>
    <row r="44" spans="1:17" ht="16.5" thickBot="1" x14ac:dyDescent="0.35">
      <c r="A44" s="606"/>
      <c r="B44" s="606"/>
      <c r="C44" s="606"/>
      <c r="D44" s="606"/>
      <c r="E44" s="606"/>
      <c r="F44" s="606"/>
      <c r="G44" s="606"/>
      <c r="H44" s="606"/>
      <c r="I44" s="606"/>
      <c r="J44" s="606"/>
    </row>
    <row r="45" spans="1:17" ht="15.75" x14ac:dyDescent="0.3">
      <c r="A45" s="606"/>
      <c r="B45" s="606"/>
      <c r="C45" s="606" t="s">
        <v>123</v>
      </c>
      <c r="D45" s="606"/>
      <c r="E45" s="606"/>
      <c r="F45" s="606"/>
      <c r="G45" s="606"/>
      <c r="H45" s="606"/>
      <c r="I45" s="645">
        <v>46522</v>
      </c>
      <c r="J45" s="606"/>
    </row>
    <row r="46" spans="1:17" ht="16.5" thickBot="1" x14ac:dyDescent="0.35">
      <c r="A46" s="606"/>
      <c r="B46" s="606"/>
      <c r="C46" s="606" t="s">
        <v>125</v>
      </c>
      <c r="D46" s="606"/>
      <c r="E46" s="606"/>
      <c r="F46" s="606"/>
      <c r="G46" s="606"/>
      <c r="H46" s="606"/>
      <c r="I46" s="646"/>
      <c r="J46" s="606"/>
    </row>
    <row r="47" spans="1:17" ht="16.5" thickBot="1" x14ac:dyDescent="0.35">
      <c r="A47" s="606"/>
      <c r="B47" s="606"/>
      <c r="C47" s="647" t="s">
        <v>126</v>
      </c>
      <c r="D47" s="606"/>
      <c r="E47" s="606"/>
      <c r="F47" s="606"/>
      <c r="G47" s="606"/>
      <c r="H47" s="606"/>
      <c r="I47" s="648">
        <f>SUM(I45:I46)</f>
        <v>46522</v>
      </c>
      <c r="J47" s="606"/>
    </row>
    <row r="48" spans="1:17" ht="16.5" thickBot="1" x14ac:dyDescent="0.35">
      <c r="A48" s="606"/>
      <c r="B48" s="606"/>
      <c r="C48" s="606"/>
      <c r="D48" s="606"/>
      <c r="E48" s="606"/>
      <c r="F48" s="606"/>
      <c r="G48" s="606"/>
      <c r="H48" s="606"/>
      <c r="I48" s="649"/>
      <c r="J48" s="606"/>
    </row>
    <row r="49" spans="1:10" ht="15.75" x14ac:dyDescent="0.3">
      <c r="A49" s="606"/>
      <c r="B49" s="606"/>
      <c r="C49" s="606" t="s">
        <v>129</v>
      </c>
      <c r="D49" s="606"/>
      <c r="E49" s="606"/>
      <c r="F49" s="606"/>
      <c r="G49" s="606"/>
      <c r="H49" s="606"/>
      <c r="I49" s="645"/>
      <c r="J49" s="606"/>
    </row>
    <row r="50" spans="1:10" ht="15.75" x14ac:dyDescent="0.3">
      <c r="A50" s="606"/>
      <c r="B50" s="606"/>
      <c r="C50" s="606" t="s">
        <v>132</v>
      </c>
      <c r="D50" s="606"/>
      <c r="E50" s="606"/>
      <c r="F50" s="606"/>
      <c r="G50" s="606"/>
      <c r="H50" s="606"/>
      <c r="I50" s="650"/>
      <c r="J50" s="606"/>
    </row>
    <row r="51" spans="1:10" ht="16.5" thickBot="1" x14ac:dyDescent="0.35">
      <c r="A51" s="606"/>
      <c r="B51" s="606"/>
      <c r="C51" s="647" t="s">
        <v>323</v>
      </c>
      <c r="D51" s="606"/>
      <c r="E51" s="606"/>
      <c r="F51" s="606"/>
      <c r="G51" s="606"/>
      <c r="H51" s="606"/>
      <c r="I51" s="648">
        <f>SUM(I49:I50)</f>
        <v>0</v>
      </c>
      <c r="J51" s="606"/>
    </row>
    <row r="52" spans="1:10" ht="16.5" thickBot="1" x14ac:dyDescent="0.35">
      <c r="A52" s="606"/>
      <c r="B52" s="606"/>
      <c r="C52" s="647"/>
      <c r="D52" s="606"/>
      <c r="E52" s="606"/>
      <c r="F52" s="606"/>
      <c r="G52" s="606"/>
      <c r="H52" s="606"/>
      <c r="I52" s="649"/>
      <c r="J52" s="606"/>
    </row>
    <row r="53" spans="1:10" ht="16.5" thickBot="1" x14ac:dyDescent="0.35">
      <c r="A53" s="606"/>
      <c r="B53" s="606"/>
      <c r="C53" s="647" t="s">
        <v>135</v>
      </c>
      <c r="D53" s="606"/>
      <c r="E53" s="606"/>
      <c r="F53" s="606"/>
      <c r="G53" s="606"/>
      <c r="H53" s="606"/>
      <c r="I53" s="651">
        <f>I47-I51</f>
        <v>46522</v>
      </c>
      <c r="J53" s="606"/>
    </row>
    <row r="54" spans="1:10" ht="15.75" x14ac:dyDescent="0.3">
      <c r="A54" s="606"/>
      <c r="B54" s="652"/>
      <c r="C54" s="652"/>
      <c r="D54" s="652"/>
      <c r="E54" s="652"/>
      <c r="F54" s="652"/>
      <c r="G54" s="652"/>
      <c r="H54" s="652"/>
      <c r="I54" s="652"/>
      <c r="J54" s="652"/>
    </row>
    <row r="55" spans="1:10" ht="15.75" x14ac:dyDescent="0.3">
      <c r="A55" s="606"/>
      <c r="B55" s="606"/>
      <c r="C55" s="606"/>
      <c r="D55" s="606"/>
      <c r="E55" s="606"/>
      <c r="F55" s="606"/>
      <c r="G55" s="606"/>
      <c r="H55" s="606"/>
      <c r="I55" s="606"/>
      <c r="J55" s="606"/>
    </row>
    <row r="56" spans="1:10" ht="15.75" x14ac:dyDescent="0.3">
      <c r="A56" s="606"/>
      <c r="B56" s="606"/>
      <c r="C56" s="606"/>
      <c r="D56" s="606"/>
      <c r="E56" s="606"/>
      <c r="F56" s="606"/>
      <c r="G56" s="606"/>
      <c r="H56" s="606"/>
      <c r="I56" s="606"/>
      <c r="J56" s="606"/>
    </row>
    <row r="57" spans="1:10" ht="15.75" x14ac:dyDescent="0.3">
      <c r="A57" s="653"/>
      <c r="B57" s="653"/>
      <c r="C57" s="653"/>
      <c r="D57" s="653"/>
      <c r="E57" s="653"/>
      <c r="F57" s="653"/>
      <c r="G57" s="653"/>
      <c r="H57" s="653"/>
      <c r="I57" s="653"/>
      <c r="J57" s="653"/>
    </row>
    <row r="58" spans="1:10" ht="15.75" x14ac:dyDescent="0.3">
      <c r="A58" s="606"/>
      <c r="B58" s="606"/>
      <c r="C58" s="606"/>
      <c r="D58" s="606"/>
      <c r="E58" s="606"/>
      <c r="F58" s="606"/>
      <c r="G58" s="606"/>
      <c r="H58" s="606"/>
      <c r="I58" s="606"/>
      <c r="J58" s="606"/>
    </row>
    <row r="59" spans="1:10" ht="18" x14ac:dyDescent="0.35">
      <c r="A59" s="606"/>
      <c r="B59" s="654"/>
      <c r="C59" s="655" t="str">
        <f>C43</f>
        <v>Horton</v>
      </c>
      <c r="D59" s="610"/>
      <c r="E59" s="610"/>
      <c r="F59" s="610"/>
      <c r="G59" s="610"/>
      <c r="H59" s="611"/>
      <c r="I59" s="606"/>
      <c r="J59" s="606"/>
    </row>
    <row r="60" spans="1:10" ht="15.75" x14ac:dyDescent="0.3">
      <c r="A60" s="606"/>
      <c r="B60" s="606"/>
      <c r="C60" s="606"/>
      <c r="D60" s="606"/>
      <c r="E60" s="606"/>
      <c r="F60" s="606"/>
      <c r="G60" s="606"/>
      <c r="H60" s="606"/>
      <c r="I60" s="606"/>
      <c r="J60" s="606"/>
    </row>
    <row r="61" spans="1:10" ht="15.75" x14ac:dyDescent="0.3">
      <c r="A61" s="656" t="s">
        <v>151</v>
      </c>
      <c r="B61" s="654"/>
      <c r="C61" s="610"/>
      <c r="D61" s="610"/>
      <c r="E61" s="610"/>
      <c r="F61" s="610"/>
      <c r="G61" s="610"/>
      <c r="H61" s="611"/>
      <c r="I61" s="606"/>
      <c r="J61" s="606"/>
    </row>
    <row r="62" spans="1:10" ht="15.75" x14ac:dyDescent="0.3">
      <c r="A62" s="606"/>
      <c r="B62" s="606"/>
      <c r="C62" s="606"/>
      <c r="D62" s="606"/>
      <c r="E62" s="606"/>
      <c r="F62" s="606"/>
      <c r="G62" s="606"/>
      <c r="H62" s="606"/>
      <c r="I62" s="606"/>
      <c r="J62" s="606"/>
    </row>
    <row r="63" spans="1:10" ht="15.75" x14ac:dyDescent="0.3">
      <c r="A63" s="606"/>
      <c r="B63" s="606"/>
      <c r="C63" s="606" t="s">
        <v>324</v>
      </c>
      <c r="D63" s="606"/>
      <c r="E63" s="606"/>
      <c r="F63" s="606"/>
      <c r="G63" s="606"/>
      <c r="H63" s="606"/>
      <c r="I63" s="629">
        <f>ROUND(I53/2,2)</f>
        <v>23261</v>
      </c>
      <c r="J63" s="606"/>
    </row>
    <row r="64" spans="1:10" ht="16.5" thickBot="1" x14ac:dyDescent="0.35">
      <c r="A64" s="606"/>
      <c r="B64" s="606"/>
      <c r="C64" s="606" t="s">
        <v>325</v>
      </c>
      <c r="D64" s="606"/>
      <c r="E64" s="606"/>
      <c r="F64" s="606"/>
      <c r="G64" s="606"/>
      <c r="H64" s="606"/>
      <c r="I64" s="657">
        <f>I53-I63</f>
        <v>23261</v>
      </c>
      <c r="J64" s="606"/>
    </row>
    <row r="65" spans="1:10" ht="16.5" thickBot="1" x14ac:dyDescent="0.35">
      <c r="A65" s="606"/>
      <c r="B65" s="606"/>
      <c r="C65" s="606" t="s">
        <v>156</v>
      </c>
      <c r="D65" s="606"/>
      <c r="E65" s="606"/>
      <c r="F65" s="606"/>
      <c r="G65" s="606"/>
      <c r="H65" s="606"/>
      <c r="I65" s="651">
        <f>SUM(I63:I64)</f>
        <v>46522</v>
      </c>
      <c r="J65" s="606"/>
    </row>
    <row r="66" spans="1:10" ht="15.75" x14ac:dyDescent="0.3">
      <c r="A66" s="606"/>
      <c r="B66" s="606"/>
      <c r="C66" s="606" t="s">
        <v>157</v>
      </c>
      <c r="D66" s="606"/>
      <c r="E66" s="606"/>
      <c r="F66" s="606"/>
      <c r="G66" s="606"/>
      <c r="H66" s="606"/>
      <c r="I66" s="606"/>
      <c r="J66" s="606"/>
    </row>
    <row r="67" spans="1:10" ht="15.75" x14ac:dyDescent="0.3">
      <c r="A67" s="606"/>
      <c r="B67" s="606"/>
      <c r="C67" s="606"/>
      <c r="D67" s="606"/>
      <c r="E67" s="606"/>
      <c r="F67" s="606"/>
      <c r="G67" s="606"/>
      <c r="H67" s="606"/>
      <c r="I67" s="606"/>
      <c r="J67" s="606"/>
    </row>
    <row r="68" spans="1:10" ht="15.75" x14ac:dyDescent="0.3">
      <c r="A68" s="606" t="s">
        <v>158</v>
      </c>
      <c r="B68" s="606"/>
      <c r="C68" s="606"/>
      <c r="D68" s="606"/>
      <c r="E68" s="606"/>
      <c r="F68" s="606"/>
      <c r="G68" s="606"/>
      <c r="H68" s="606"/>
      <c r="I68" s="606"/>
      <c r="J68" s="606"/>
    </row>
    <row r="69" spans="1:10" ht="15.75" x14ac:dyDescent="0.3">
      <c r="A69" s="606"/>
      <c r="B69" s="606"/>
      <c r="C69" s="606"/>
      <c r="D69" s="606"/>
      <c r="E69" s="606"/>
      <c r="F69" s="606"/>
      <c r="G69" s="606"/>
      <c r="H69" s="606"/>
      <c r="I69" s="606"/>
      <c r="J69" s="606"/>
    </row>
    <row r="70" spans="1:10" ht="15.75" x14ac:dyDescent="0.3">
      <c r="A70" s="606"/>
      <c r="B70" s="606"/>
      <c r="C70" s="658"/>
      <c r="D70" s="607" t="s">
        <v>326</v>
      </c>
      <c r="E70" s="606"/>
      <c r="F70" s="634"/>
      <c r="G70" s="635"/>
      <c r="H70" s="636"/>
      <c r="I70" s="607"/>
      <c r="J70" s="606"/>
    </row>
    <row r="71" spans="1:10" ht="15.75" x14ac:dyDescent="0.3">
      <c r="A71" s="606"/>
      <c r="B71" s="606"/>
      <c r="C71" s="606"/>
      <c r="D71" s="606"/>
      <c r="E71" s="606"/>
      <c r="F71" s="606"/>
      <c r="G71" s="606"/>
      <c r="H71" s="606"/>
      <c r="I71" s="606"/>
      <c r="J71" s="606"/>
    </row>
    <row r="72" spans="1:10" ht="15.75" x14ac:dyDescent="0.3">
      <c r="A72" s="606" t="s">
        <v>327</v>
      </c>
      <c r="B72" s="606"/>
      <c r="C72" s="658"/>
      <c r="D72" s="607" t="s">
        <v>2</v>
      </c>
      <c r="E72" s="606"/>
      <c r="F72" s="634"/>
      <c r="G72" s="635"/>
      <c r="H72" s="636"/>
      <c r="I72" s="606"/>
      <c r="J72" s="606"/>
    </row>
    <row r="73" spans="1:10" ht="15.75" x14ac:dyDescent="0.3">
      <c r="A73" s="606"/>
      <c r="B73" s="606"/>
      <c r="C73" s="606"/>
      <c r="D73" s="606"/>
      <c r="E73" s="606"/>
      <c r="F73" s="606"/>
      <c r="G73" s="606"/>
      <c r="H73" s="606"/>
      <c r="I73" s="606"/>
      <c r="J73" s="606"/>
    </row>
    <row r="74" spans="1:10" ht="15.75" x14ac:dyDescent="0.3">
      <c r="A74" s="606" t="s">
        <v>328</v>
      </c>
      <c r="B74" s="606"/>
      <c r="C74" s="658"/>
      <c r="D74" s="606"/>
      <c r="E74" s="606"/>
      <c r="F74" s="606"/>
      <c r="G74" s="606"/>
      <c r="H74" s="606"/>
      <c r="I74" s="606"/>
      <c r="J74" s="606"/>
    </row>
    <row r="75" spans="1:10" ht="15.75" x14ac:dyDescent="0.3">
      <c r="A75" s="606"/>
      <c r="B75" s="606"/>
      <c r="C75" s="659" t="s">
        <v>329</v>
      </c>
      <c r="D75" s="606"/>
      <c r="E75" s="606"/>
      <c r="F75" s="606"/>
      <c r="G75" s="606"/>
      <c r="H75" s="606"/>
      <c r="I75" s="606"/>
      <c r="J75" s="606"/>
    </row>
    <row r="76" spans="1:10" ht="15.75" x14ac:dyDescent="0.3">
      <c r="A76" s="606"/>
      <c r="B76" s="652"/>
      <c r="C76" s="652"/>
      <c r="D76" s="652"/>
      <c r="E76" s="652"/>
      <c r="F76" s="652"/>
      <c r="G76" s="652"/>
      <c r="H76" s="652"/>
      <c r="I76" s="652"/>
      <c r="J76" s="652"/>
    </row>
    <row r="77" spans="1:10" ht="15.75" x14ac:dyDescent="0.3">
      <c r="A77" s="606"/>
      <c r="B77" s="606"/>
      <c r="C77" s="606"/>
      <c r="D77" s="606"/>
      <c r="E77" s="606"/>
      <c r="F77" s="606"/>
      <c r="G77" s="606"/>
      <c r="H77" s="606"/>
      <c r="I77" s="606"/>
      <c r="J77" s="606"/>
    </row>
    <row r="78" spans="1:10" ht="15.75" x14ac:dyDescent="0.3">
      <c r="A78" s="606" t="s">
        <v>330</v>
      </c>
      <c r="B78" s="606"/>
      <c r="C78" s="606"/>
      <c r="D78" s="606"/>
      <c r="E78" s="606"/>
      <c r="F78" s="606"/>
      <c r="G78" s="606"/>
      <c r="H78" s="606"/>
      <c r="I78" s="606"/>
      <c r="J78" s="606"/>
    </row>
    <row r="79" spans="1:10" ht="15.75" x14ac:dyDescent="0.3">
      <c r="A79" s="606"/>
      <c r="B79" s="606"/>
      <c r="C79" s="606"/>
      <c r="D79" s="606"/>
      <c r="E79" s="606"/>
      <c r="F79" s="606"/>
      <c r="G79" s="606"/>
      <c r="H79" s="606"/>
      <c r="I79" s="606"/>
      <c r="J79" s="606"/>
    </row>
    <row r="80" spans="1:10" ht="15.75" x14ac:dyDescent="0.3">
      <c r="A80" s="606" t="s">
        <v>331</v>
      </c>
      <c r="B80" s="606"/>
      <c r="C80" s="634"/>
      <c r="D80" s="635"/>
      <c r="E80" s="635"/>
      <c r="F80" s="635"/>
      <c r="G80" s="635"/>
      <c r="H80" s="635"/>
      <c r="I80" s="636"/>
      <c r="J80" s="606"/>
    </row>
    <row r="81" spans="1:10" ht="15.75" x14ac:dyDescent="0.3">
      <c r="A81" s="606"/>
      <c r="B81" s="606"/>
      <c r="C81" s="606"/>
      <c r="D81" s="606"/>
      <c r="E81" s="606"/>
      <c r="F81" s="606"/>
      <c r="G81" s="606"/>
      <c r="H81" s="606"/>
      <c r="I81" s="606"/>
      <c r="J81" s="606"/>
    </row>
    <row r="82" spans="1:10" ht="15.75" x14ac:dyDescent="0.3">
      <c r="A82" s="606" t="s">
        <v>332</v>
      </c>
      <c r="B82" s="606"/>
      <c r="C82" s="660"/>
      <c r="D82" s="661"/>
      <c r="E82" s="661"/>
      <c r="F82" s="661"/>
      <c r="G82" s="661"/>
      <c r="H82" s="661"/>
      <c r="I82" s="662"/>
      <c r="J82" s="606"/>
    </row>
    <row r="83" spans="1:10" ht="15.75" x14ac:dyDescent="0.3">
      <c r="A83" s="606"/>
      <c r="B83" s="606"/>
      <c r="C83" s="663"/>
      <c r="D83" s="664"/>
      <c r="E83" s="664"/>
      <c r="F83" s="664"/>
      <c r="G83" s="664"/>
      <c r="H83" s="664"/>
      <c r="I83" s="665"/>
      <c r="J83" s="606"/>
    </row>
    <row r="84" spans="1:10" ht="15.75" x14ac:dyDescent="0.3">
      <c r="A84" s="606"/>
      <c r="B84" s="606"/>
      <c r="C84" s="666"/>
      <c r="D84" s="667"/>
      <c r="E84" s="667"/>
      <c r="F84" s="667"/>
      <c r="G84" s="667"/>
      <c r="H84" s="667"/>
      <c r="I84" s="668"/>
      <c r="J84" s="606"/>
    </row>
    <row r="85" spans="1:10" ht="15.75" x14ac:dyDescent="0.3">
      <c r="A85" s="606"/>
      <c r="B85" s="606"/>
      <c r="C85" s="606"/>
      <c r="D85" s="606"/>
      <c r="E85" s="606"/>
      <c r="F85" s="606"/>
      <c r="G85" s="606"/>
      <c r="H85" s="606"/>
      <c r="I85" s="606"/>
      <c r="J85" s="606"/>
    </row>
    <row r="86" spans="1:10" ht="15.75" x14ac:dyDescent="0.3">
      <c r="A86" s="606" t="s">
        <v>333</v>
      </c>
      <c r="B86" s="606"/>
      <c r="C86" s="634"/>
      <c r="D86" s="635"/>
      <c r="E86" s="635"/>
      <c r="F86" s="635"/>
      <c r="G86" s="635"/>
      <c r="H86" s="635"/>
      <c r="I86" s="636"/>
      <c r="J86" s="606"/>
    </row>
    <row r="87" spans="1:10" ht="15.75" x14ac:dyDescent="0.3">
      <c r="A87" s="606"/>
      <c r="B87" s="606"/>
      <c r="C87" s="606"/>
      <c r="D87" s="606"/>
      <c r="E87" s="606"/>
      <c r="F87" s="606"/>
      <c r="G87" s="606"/>
      <c r="H87" s="606"/>
      <c r="I87" s="606"/>
      <c r="J87" s="606"/>
    </row>
    <row r="88" spans="1:10" ht="15.75" x14ac:dyDescent="0.3">
      <c r="A88" s="606" t="s">
        <v>334</v>
      </c>
      <c r="B88" s="606"/>
      <c r="C88" s="669"/>
      <c r="D88" s="670"/>
      <c r="E88" s="637"/>
      <c r="F88" s="637"/>
      <c r="G88" s="671" t="s">
        <v>335</v>
      </c>
      <c r="H88" s="635"/>
      <c r="I88" s="636"/>
      <c r="J88" s="606"/>
    </row>
    <row r="89" spans="1:10" ht="15.75" x14ac:dyDescent="0.3">
      <c r="A89" s="606"/>
      <c r="B89" s="606"/>
      <c r="C89" s="606"/>
      <c r="D89" s="606"/>
      <c r="E89" s="606"/>
      <c r="F89" s="606"/>
      <c r="G89" s="606"/>
      <c r="H89" s="606"/>
      <c r="I89" s="606"/>
      <c r="J89" s="606"/>
    </row>
    <row r="90" spans="1:10" ht="15.75" x14ac:dyDescent="0.3">
      <c r="A90" s="606"/>
      <c r="B90" s="606"/>
      <c r="C90" s="606"/>
      <c r="D90" s="606"/>
      <c r="E90" s="606"/>
      <c r="F90" s="606"/>
      <c r="G90" s="606"/>
      <c r="H90" s="606"/>
      <c r="I90" s="606"/>
      <c r="J90" s="606"/>
    </row>
    <row r="91" spans="1:10" ht="15.75" x14ac:dyDescent="0.3">
      <c r="A91" s="606"/>
      <c r="B91" s="606"/>
      <c r="C91" s="606"/>
      <c r="D91" s="606"/>
      <c r="E91" s="606"/>
      <c r="F91" s="606"/>
      <c r="G91" s="606"/>
      <c r="H91" s="606"/>
      <c r="I91" s="606"/>
      <c r="J91" s="606"/>
    </row>
    <row r="92" spans="1:10" ht="16.5" x14ac:dyDescent="0.3">
      <c r="A92" s="672" t="s">
        <v>336</v>
      </c>
      <c r="B92" s="672"/>
      <c r="C92" s="672"/>
      <c r="D92" s="672"/>
      <c r="E92" s="673"/>
      <c r="F92" s="673"/>
      <c r="G92" s="673"/>
      <c r="H92" s="673"/>
      <c r="I92" s="674"/>
      <c r="J92" s="674"/>
    </row>
    <row r="93" spans="1:10" ht="16.5" x14ac:dyDescent="0.3">
      <c r="A93" s="672"/>
      <c r="B93" s="672"/>
      <c r="C93" s="672" t="s">
        <v>337</v>
      </c>
      <c r="D93" s="672"/>
      <c r="E93" s="673"/>
      <c r="F93" s="673"/>
      <c r="G93" s="673"/>
      <c r="H93" s="673"/>
      <c r="I93" s="674"/>
      <c r="J93" s="674"/>
    </row>
    <row r="94" spans="1:10" ht="16.5" x14ac:dyDescent="0.3">
      <c r="A94" s="672"/>
      <c r="B94" s="672"/>
      <c r="C94" s="672" t="s">
        <v>338</v>
      </c>
      <c r="D94" s="672"/>
      <c r="E94" s="673"/>
      <c r="F94" s="673"/>
      <c r="G94" s="673"/>
      <c r="H94" s="673"/>
      <c r="I94" s="674"/>
      <c r="J94" s="674"/>
    </row>
    <row r="95" spans="1:10" ht="16.5" x14ac:dyDescent="0.3">
      <c r="A95" s="672"/>
      <c r="B95" s="672"/>
      <c r="C95" s="672"/>
      <c r="D95" s="672"/>
      <c r="E95" s="673"/>
      <c r="F95" s="673"/>
      <c r="G95" s="673"/>
      <c r="H95" s="673"/>
      <c r="I95" s="674"/>
      <c r="J95" s="674"/>
    </row>
    <row r="96" spans="1:10" ht="16.5" x14ac:dyDescent="0.3">
      <c r="A96" s="672"/>
      <c r="B96" s="672"/>
      <c r="C96" s="675" t="s">
        <v>339</v>
      </c>
      <c r="D96" s="672"/>
      <c r="E96" s="673"/>
      <c r="F96" s="673"/>
      <c r="G96" s="673"/>
      <c r="H96" s="673"/>
      <c r="I96" s="674"/>
      <c r="J96" s="674"/>
    </row>
    <row r="97" spans="1:10" ht="16.5" x14ac:dyDescent="0.3">
      <c r="A97" s="672" t="s">
        <v>340</v>
      </c>
      <c r="B97" s="672"/>
      <c r="C97" s="672"/>
      <c r="D97" s="672"/>
      <c r="E97" s="673"/>
      <c r="F97" s="673"/>
      <c r="G97" s="673"/>
      <c r="H97" s="673"/>
      <c r="I97" s="674"/>
      <c r="J97" s="674"/>
    </row>
  </sheetData>
  <mergeCells count="3">
    <mergeCell ref="A11:J12"/>
    <mergeCell ref="A42:J42"/>
    <mergeCell ref="C13:G13"/>
  </mergeCells>
  <hyperlinks>
    <hyperlink ref="C96" r:id="rId1"/>
  </hyperlinks>
  <pageMargins left="0.70833333333333304" right="0.70833333333333304" top="0.74791666666666701" bottom="0.74791666666666701" header="0.51180555555555496" footer="0.51180555555555496"/>
  <pageSetup paperSize="9" scale="98" firstPageNumber="0" orientation="landscape" horizontalDpi="300" verticalDpi="30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T76"/>
  <sheetViews>
    <sheetView topLeftCell="O45" workbookViewId="0">
      <selection activeCell="AA47" sqref="AA47"/>
    </sheetView>
  </sheetViews>
  <sheetFormatPr defaultColWidth="8.85546875" defaultRowHeight="15" x14ac:dyDescent="0.25"/>
  <cols>
    <col min="1" max="1" width="29.85546875" style="230" customWidth="1"/>
    <col min="2" max="2" width="8.5703125" style="230" customWidth="1"/>
    <col min="3" max="3" width="12.28515625" style="230" customWidth="1"/>
    <col min="4" max="4" width="8" style="230" customWidth="1"/>
    <col min="5" max="5" width="9.7109375" style="230" customWidth="1"/>
    <col min="6" max="6" width="11.28515625" style="230" customWidth="1"/>
    <col min="7" max="7" width="10.85546875" style="230" customWidth="1"/>
    <col min="8" max="8" width="12.7109375" style="230" customWidth="1"/>
    <col min="9" max="9" width="10.5703125" style="230" customWidth="1"/>
    <col min="10" max="10" width="8.5703125" style="230" customWidth="1"/>
    <col min="11" max="11" width="11" style="230" customWidth="1"/>
    <col min="12" max="12" width="8.5703125" style="230" customWidth="1"/>
    <col min="13" max="13" width="11.28515625" style="230" customWidth="1"/>
    <col min="14" max="14" width="10.140625" style="230" customWidth="1"/>
    <col min="15" max="15" width="11.5703125" style="230" customWidth="1"/>
    <col min="16" max="17" width="8.5703125" style="230" customWidth="1"/>
    <col min="18" max="18" width="11.5703125" style="230" customWidth="1"/>
    <col min="19" max="1025" width="8.5703125" style="230" customWidth="1"/>
    <col min="1026" max="16384" width="8.85546875" style="230"/>
  </cols>
  <sheetData>
    <row r="5" spans="1:18" x14ac:dyDescent="0.25">
      <c r="B5" s="178" t="s">
        <v>1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</row>
    <row r="6" spans="1:18" ht="30" x14ac:dyDescent="0.25">
      <c r="B6" s="199" t="s">
        <v>6</v>
      </c>
      <c r="C6" s="200" t="s">
        <v>38</v>
      </c>
      <c r="D6" s="200" t="s">
        <v>12</v>
      </c>
      <c r="E6" s="200" t="s">
        <v>13</v>
      </c>
      <c r="F6" s="200" t="s">
        <v>14</v>
      </c>
      <c r="G6" s="200" t="s">
        <v>39</v>
      </c>
      <c r="H6" s="200" t="s">
        <v>40</v>
      </c>
      <c r="I6" s="200" t="s">
        <v>41</v>
      </c>
      <c r="J6" s="200" t="s">
        <v>18</v>
      </c>
      <c r="K6" s="200" t="s">
        <v>42</v>
      </c>
      <c r="L6" s="200" t="s">
        <v>20</v>
      </c>
      <c r="M6" s="201" t="s">
        <v>43</v>
      </c>
      <c r="N6" s="200" t="s">
        <v>44</v>
      </c>
      <c r="O6" s="200" t="s">
        <v>23</v>
      </c>
      <c r="P6" s="202" t="s">
        <v>24</v>
      </c>
      <c r="R6" s="230" t="s">
        <v>68</v>
      </c>
    </row>
    <row r="7" spans="1:18" x14ac:dyDescent="0.25">
      <c r="A7" s="230" t="s">
        <v>69</v>
      </c>
      <c r="B7" s="203"/>
      <c r="C7" s="203">
        <v>9000</v>
      </c>
      <c r="D7" s="203">
        <v>2000</v>
      </c>
      <c r="E7" s="203">
        <v>290</v>
      </c>
      <c r="F7" s="203">
        <v>200</v>
      </c>
      <c r="G7" s="203">
        <v>10000</v>
      </c>
      <c r="H7" s="203">
        <v>2000</v>
      </c>
      <c r="I7" s="203">
        <v>700</v>
      </c>
      <c r="J7" s="203">
        <v>1250</v>
      </c>
      <c r="K7" s="203">
        <v>700</v>
      </c>
      <c r="L7" s="203">
        <v>1</v>
      </c>
      <c r="M7" s="203">
        <v>84</v>
      </c>
      <c r="N7" s="203">
        <v>750</v>
      </c>
      <c r="O7" s="203">
        <v>350</v>
      </c>
      <c r="P7" s="203"/>
      <c r="R7" s="204">
        <f>SUM(C7:O7)</f>
        <v>27325</v>
      </c>
    </row>
    <row r="8" spans="1:18" x14ac:dyDescent="0.25"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</row>
    <row r="9" spans="1:18" x14ac:dyDescent="0.25"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</row>
    <row r="10" spans="1:18" x14ac:dyDescent="0.25">
      <c r="A10" s="230" t="s">
        <v>70</v>
      </c>
      <c r="B10" s="203">
        <f>'Jan - March 2021'!L45</f>
        <v>48873.219999999987</v>
      </c>
      <c r="C10" s="203">
        <f>'Jan - March 2021'!M45</f>
        <v>17166.72</v>
      </c>
      <c r="D10" s="203">
        <f>'Jan - March 2021'!N45</f>
        <v>1611.58</v>
      </c>
      <c r="E10" s="203">
        <f>'Jan - March 2021'!O45</f>
        <v>13243.34</v>
      </c>
      <c r="F10" s="203">
        <f>'Jan - March 2021'!P45</f>
        <v>90</v>
      </c>
      <c r="G10" s="203">
        <f>'Jan - March 2021'!Q45</f>
        <v>1354.45</v>
      </c>
      <c r="H10" s="203">
        <f>'Jan - March 2021'!R45</f>
        <v>1170</v>
      </c>
      <c r="I10" s="203">
        <f>'Jan - March 2021'!S45</f>
        <v>745</v>
      </c>
      <c r="J10" s="203">
        <f>'Jan - March 2021'!T45</f>
        <v>6350</v>
      </c>
      <c r="K10" s="203">
        <f>'Jan - March 2021'!U45</f>
        <v>0</v>
      </c>
      <c r="L10" s="203">
        <f>'Jan - March 2021'!V45</f>
        <v>0</v>
      </c>
      <c r="M10" s="203">
        <f>'Jan - March 2021'!W45</f>
        <v>0</v>
      </c>
      <c r="N10" s="203">
        <f>'Jan - March 2021'!X45</f>
        <v>70</v>
      </c>
      <c r="O10" s="203">
        <f>'Jan - March 2021'!Y45</f>
        <v>3140.2999999999997</v>
      </c>
      <c r="P10" s="203">
        <f>'Jan - March 2021'!AA45</f>
        <v>3931.83</v>
      </c>
      <c r="R10" s="204">
        <f>SUM(C10:O10)</f>
        <v>44941.390000000007</v>
      </c>
    </row>
    <row r="11" spans="1:18" x14ac:dyDescent="0.25"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</row>
    <row r="13" spans="1:18" x14ac:dyDescent="0.25">
      <c r="A13" s="68" t="s">
        <v>54</v>
      </c>
      <c r="B13" s="204">
        <f>'Jan - March 2021'!L43</f>
        <v>48873.219999999987</v>
      </c>
      <c r="C13" s="204">
        <f>'Jan - March 2021'!M43</f>
        <v>17166.72</v>
      </c>
      <c r="D13" s="204">
        <f>'Jan - March 2021'!N43</f>
        <v>1611.58</v>
      </c>
      <c r="E13" s="204">
        <f>'Jan - March 2021'!O43</f>
        <v>13243.34</v>
      </c>
      <c r="F13" s="204">
        <f>'Jan - March 2021'!P43</f>
        <v>90</v>
      </c>
      <c r="G13" s="204">
        <f>'Jan - March 2021'!Q43</f>
        <v>1354.45</v>
      </c>
      <c r="H13" s="204">
        <f>'Jan - March 2021'!R43</f>
        <v>1170</v>
      </c>
      <c r="I13" s="204">
        <f>'Jan - March 2021'!S43</f>
        <v>745</v>
      </c>
      <c r="J13" s="204">
        <f>'Jan - March 2021'!T43</f>
        <v>6350</v>
      </c>
      <c r="K13" s="204">
        <f>'Jan - March 2021'!U43</f>
        <v>0</v>
      </c>
      <c r="L13" s="204">
        <f>'Jan - March 2021'!V43</f>
        <v>0</v>
      </c>
      <c r="M13" s="204">
        <f>'Jan - March 2021'!W43</f>
        <v>0</v>
      </c>
      <c r="N13" s="204">
        <f>'Jan - March 2021'!X43</f>
        <v>70</v>
      </c>
      <c r="O13" s="204">
        <f>'Jan - March 2021'!Y43</f>
        <v>3140.2999999999997</v>
      </c>
      <c r="P13" s="204">
        <f>'Jan - March 2021'!AA43</f>
        <v>3931.83</v>
      </c>
    </row>
    <row r="14" spans="1:18" ht="15.75" thickBot="1" x14ac:dyDescent="0.3">
      <c r="A14" s="73" t="s">
        <v>55</v>
      </c>
      <c r="B14" s="204">
        <f>'Jan - March 2021'!L44</f>
        <v>7613.0899999999992</v>
      </c>
      <c r="C14" s="204">
        <f>'Jan - March 2021'!M44</f>
        <v>3810.0600000000009</v>
      </c>
      <c r="D14" s="204">
        <f>'Jan - March 2021'!N44</f>
        <v>201.97</v>
      </c>
      <c r="E14" s="204">
        <f>'Jan - March 2021'!O44</f>
        <v>1401.85</v>
      </c>
      <c r="F14" s="204">
        <f>'Jan - March 2021'!P44</f>
        <v>18</v>
      </c>
      <c r="G14" s="204">
        <f>'Jan - March 2021'!Q44</f>
        <v>0</v>
      </c>
      <c r="H14" s="204">
        <f>'Jan - March 2021'!R44</f>
        <v>0</v>
      </c>
      <c r="I14" s="204">
        <f>'Jan - March 2021'!S44</f>
        <v>0</v>
      </c>
      <c r="J14" s="204">
        <f>'Jan - March 2021'!T44</f>
        <v>0</v>
      </c>
      <c r="K14" s="204">
        <f>'Jan - March 2021'!U44</f>
        <v>0</v>
      </c>
      <c r="L14" s="204">
        <f>'Jan - March 2021'!V44</f>
        <v>0</v>
      </c>
      <c r="M14" s="204">
        <f>'Jan - March 2021'!W44</f>
        <v>0</v>
      </c>
      <c r="N14" s="204">
        <f>'Jan - March 2021'!X44</f>
        <v>0</v>
      </c>
      <c r="O14" s="204">
        <f>'Jan - March 2021'!Y44</f>
        <v>1580.7</v>
      </c>
      <c r="P14" s="204">
        <f>'Jan - March 2021'!AA44</f>
        <v>600.51</v>
      </c>
    </row>
    <row r="15" spans="1:18" ht="15.75" thickBot="1" x14ac:dyDescent="0.3">
      <c r="A15" s="82" t="s">
        <v>56</v>
      </c>
      <c r="B15" s="204">
        <f>'Jan - March 2021'!L45</f>
        <v>48873.219999999987</v>
      </c>
      <c r="C15" s="204">
        <f>'Jan - March 2021'!M45</f>
        <v>17166.72</v>
      </c>
      <c r="D15" s="204">
        <f>'Jan - March 2021'!N45</f>
        <v>1611.58</v>
      </c>
      <c r="E15" s="204">
        <f>'Jan - March 2021'!O45</f>
        <v>13243.34</v>
      </c>
      <c r="F15" s="204">
        <f>'Jan - March 2021'!P45</f>
        <v>90</v>
      </c>
      <c r="G15" s="204">
        <f>'Jan - March 2021'!Q45</f>
        <v>1354.45</v>
      </c>
      <c r="H15" s="204">
        <f>'Jan - March 2021'!R45</f>
        <v>1170</v>
      </c>
      <c r="I15" s="204">
        <f>'Jan - March 2021'!S45</f>
        <v>745</v>
      </c>
      <c r="J15" s="204">
        <f>'Jan - March 2021'!T45</f>
        <v>6350</v>
      </c>
      <c r="K15" s="204">
        <f>'Jan - March 2021'!U45</f>
        <v>0</v>
      </c>
      <c r="L15" s="204">
        <f>'Jan - March 2021'!V45</f>
        <v>0</v>
      </c>
      <c r="M15" s="204">
        <f>'Jan - March 2021'!W45</f>
        <v>0</v>
      </c>
      <c r="N15" s="204">
        <f>'Jan - March 2021'!X45</f>
        <v>70</v>
      </c>
      <c r="O15" s="204">
        <f>'Jan - March 2021'!Y45</f>
        <v>3140.2999999999997</v>
      </c>
      <c r="P15" s="204">
        <f>'Jan - March 2021'!AA45</f>
        <v>3931.83</v>
      </c>
    </row>
    <row r="16" spans="1:18" ht="15.75" thickTop="1" x14ac:dyDescent="0.25">
      <c r="I16" s="205"/>
    </row>
    <row r="19" spans="1:20" x14ac:dyDescent="0.25">
      <c r="A19" s="230" t="s">
        <v>71</v>
      </c>
      <c r="C19" s="230" t="str">
        <f t="shared" ref="C19:O19" si="0">IF(C15&lt;=C7,"Under","over")</f>
        <v>over</v>
      </c>
      <c r="D19" s="230" t="str">
        <f t="shared" si="0"/>
        <v>Under</v>
      </c>
      <c r="E19" s="230" t="str">
        <f t="shared" si="0"/>
        <v>over</v>
      </c>
      <c r="F19" s="230" t="str">
        <f t="shared" si="0"/>
        <v>Under</v>
      </c>
      <c r="G19" s="230" t="str">
        <f t="shared" si="0"/>
        <v>Under</v>
      </c>
      <c r="H19" s="230" t="str">
        <f t="shared" si="0"/>
        <v>Under</v>
      </c>
      <c r="I19" s="230" t="str">
        <f t="shared" si="0"/>
        <v>over</v>
      </c>
      <c r="J19" s="230" t="str">
        <f t="shared" si="0"/>
        <v>over</v>
      </c>
      <c r="K19" s="230" t="str">
        <f t="shared" si="0"/>
        <v>Under</v>
      </c>
      <c r="L19" s="230" t="str">
        <f t="shared" si="0"/>
        <v>Under</v>
      </c>
      <c r="M19" s="230" t="str">
        <f t="shared" si="0"/>
        <v>Under</v>
      </c>
      <c r="N19" s="230" t="str">
        <f t="shared" si="0"/>
        <v>Under</v>
      </c>
      <c r="O19" s="230" t="str">
        <f t="shared" si="0"/>
        <v>over</v>
      </c>
    </row>
    <row r="22" spans="1:20" ht="30" x14ac:dyDescent="0.25">
      <c r="C22" s="200" t="s">
        <v>38</v>
      </c>
      <c r="D22" s="200" t="s">
        <v>12</v>
      </c>
      <c r="E22" s="200" t="s">
        <v>13</v>
      </c>
      <c r="F22" s="200" t="s">
        <v>14</v>
      </c>
      <c r="G22" s="200" t="s">
        <v>39</v>
      </c>
      <c r="H22" s="200" t="s">
        <v>40</v>
      </c>
      <c r="I22" s="200" t="s">
        <v>41</v>
      </c>
      <c r="J22" s="200" t="s">
        <v>18</v>
      </c>
      <c r="K22" s="200" t="s">
        <v>42</v>
      </c>
      <c r="L22" s="200" t="s">
        <v>20</v>
      </c>
      <c r="M22" s="201" t="s">
        <v>43</v>
      </c>
      <c r="N22" s="200" t="s">
        <v>44</v>
      </c>
      <c r="O22" s="200" t="s">
        <v>23</v>
      </c>
      <c r="P22" s="202" t="s">
        <v>24</v>
      </c>
      <c r="R22" s="230" t="s">
        <v>72</v>
      </c>
    </row>
    <row r="23" spans="1:20" s="206" customFormat="1" x14ac:dyDescent="0.25">
      <c r="A23" s="206" t="s">
        <v>73</v>
      </c>
      <c r="C23" s="206">
        <v>9000</v>
      </c>
      <c r="D23" s="206">
        <v>2000</v>
      </c>
      <c r="E23" s="206">
        <v>290</v>
      </c>
      <c r="F23" s="206">
        <v>200</v>
      </c>
      <c r="G23" s="206">
        <v>10000</v>
      </c>
      <c r="H23" s="206">
        <v>2000</v>
      </c>
      <c r="I23" s="206">
        <v>700</v>
      </c>
      <c r="J23" s="206">
        <v>1250</v>
      </c>
      <c r="K23" s="206">
        <v>700</v>
      </c>
      <c r="L23" s="206">
        <v>1</v>
      </c>
      <c r="M23" s="206">
        <v>84</v>
      </c>
      <c r="N23" s="206">
        <v>750</v>
      </c>
      <c r="O23" s="206">
        <v>350</v>
      </c>
      <c r="R23" s="206">
        <f>SUM(C23:O23)</f>
        <v>27325</v>
      </c>
    </row>
    <row r="24" spans="1:20" s="207" customFormat="1" x14ac:dyDescent="0.25">
      <c r="A24" s="207" t="s">
        <v>74</v>
      </c>
      <c r="C24" s="207">
        <f>'Oct - Dec 2020'!P57</f>
        <v>17808.879999999997</v>
      </c>
      <c r="D24" s="207">
        <f>'Oct - Dec 2020'!Q57</f>
        <v>1879.4799999999998</v>
      </c>
      <c r="E24" s="207">
        <f>'Oct - Dec 2020'!R57</f>
        <v>15788.653333333332</v>
      </c>
      <c r="F24" s="207">
        <v>0</v>
      </c>
      <c r="G24" s="207">
        <f>'Oct - Dec 2020'!T57</f>
        <v>1805.9333333333334</v>
      </c>
      <c r="H24" s="207">
        <f>'Oct - Dec 2020'!U57</f>
        <v>1560</v>
      </c>
      <c r="I24" s="207">
        <v>0</v>
      </c>
      <c r="J24" s="207">
        <f>'Oct - Dec 2020'!W57+5000</f>
        <v>13466.666666666666</v>
      </c>
      <c r="K24" s="207">
        <f>'Oct - Dec 2020'!X57</f>
        <v>0</v>
      </c>
      <c r="L24" s="207">
        <v>1</v>
      </c>
      <c r="M24" s="207">
        <v>72</v>
      </c>
      <c r="N24" s="207">
        <f>'Oct - Dec 2020'!AA57</f>
        <v>93.333333333333329</v>
      </c>
      <c r="O24" s="207">
        <v>6925</v>
      </c>
      <c r="P24" s="207">
        <f>'Oct - Dec 2020'!AD57</f>
        <v>0</v>
      </c>
      <c r="R24" s="207">
        <f>SUM(C24:O24)</f>
        <v>59400.946666666663</v>
      </c>
      <c r="S24" s="207">
        <f>'Oct - Dec 2020'!AE58</f>
        <v>48747</v>
      </c>
      <c r="T24" s="207" t="s">
        <v>75</v>
      </c>
    </row>
    <row r="25" spans="1:20" s="206" customFormat="1" x14ac:dyDescent="0.25">
      <c r="A25" s="206" t="s">
        <v>76</v>
      </c>
      <c r="C25" s="207">
        <v>12100</v>
      </c>
      <c r="D25" s="207">
        <v>2200</v>
      </c>
      <c r="E25" s="207">
        <v>290</v>
      </c>
      <c r="F25" s="207">
        <v>200</v>
      </c>
      <c r="G25" s="207">
        <v>15040</v>
      </c>
      <c r="H25" s="207">
        <v>2000</v>
      </c>
      <c r="I25" s="207">
        <v>0</v>
      </c>
      <c r="J25" s="207">
        <f>7100-3495-1845</f>
        <v>1760</v>
      </c>
      <c r="K25" s="207">
        <v>700</v>
      </c>
      <c r="L25" s="207">
        <v>0</v>
      </c>
      <c r="M25" s="207">
        <v>84</v>
      </c>
      <c r="N25" s="207">
        <v>560</v>
      </c>
      <c r="O25" s="207">
        <v>3350</v>
      </c>
      <c r="R25" s="207">
        <f>SUM(C25:O25)</f>
        <v>38284</v>
      </c>
    </row>
    <row r="26" spans="1:20" s="206" customFormat="1" x14ac:dyDescent="0.25">
      <c r="A26" s="206" t="s">
        <v>77</v>
      </c>
      <c r="C26" s="208">
        <f t="shared" ref="C26:O26" si="1">C24/C23</f>
        <v>1.9787644444444441</v>
      </c>
      <c r="D26" s="208">
        <f t="shared" si="1"/>
        <v>0.93973999999999991</v>
      </c>
      <c r="E26" s="208">
        <f t="shared" si="1"/>
        <v>54.443632183908043</v>
      </c>
      <c r="F26" s="208">
        <f t="shared" si="1"/>
        <v>0</v>
      </c>
      <c r="G26" s="208">
        <f t="shared" si="1"/>
        <v>0.18059333333333333</v>
      </c>
      <c r="H26" s="208">
        <f t="shared" si="1"/>
        <v>0.78</v>
      </c>
      <c r="I26" s="208">
        <f t="shared" si="1"/>
        <v>0</v>
      </c>
      <c r="J26" s="208">
        <f t="shared" si="1"/>
        <v>10.773333333333333</v>
      </c>
      <c r="K26" s="208">
        <f t="shared" si="1"/>
        <v>0</v>
      </c>
      <c r="L26" s="208">
        <f t="shared" si="1"/>
        <v>1</v>
      </c>
      <c r="M26" s="208">
        <f t="shared" si="1"/>
        <v>0.8571428571428571</v>
      </c>
      <c r="N26" s="208">
        <f t="shared" si="1"/>
        <v>0.12444444444444444</v>
      </c>
      <c r="O26" s="208">
        <f t="shared" si="1"/>
        <v>19.785714285714285</v>
      </c>
      <c r="Q26" s="206" t="s">
        <v>78</v>
      </c>
      <c r="R26" s="209">
        <f>R25/R23</f>
        <v>1.4010612991765783</v>
      </c>
      <c r="S26" s="210">
        <f>(1/(R24/R25)-1)*100</f>
        <v>-35.549848700503304</v>
      </c>
      <c r="T26" s="206" t="s">
        <v>79</v>
      </c>
    </row>
    <row r="27" spans="1:20" x14ac:dyDescent="0.25">
      <c r="A27" s="206" t="s">
        <v>80</v>
      </c>
      <c r="C27" s="230">
        <v>12100</v>
      </c>
      <c r="D27" s="230">
        <v>2200</v>
      </c>
      <c r="E27" s="230">
        <v>290</v>
      </c>
      <c r="F27" s="230">
        <v>200</v>
      </c>
      <c r="G27" s="230">
        <v>12500</v>
      </c>
      <c r="H27" s="230">
        <v>2000</v>
      </c>
      <c r="I27" s="230">
        <v>0</v>
      </c>
      <c r="J27" s="230">
        <v>1760</v>
      </c>
      <c r="K27" s="230">
        <v>580</v>
      </c>
      <c r="M27" s="230">
        <v>84</v>
      </c>
      <c r="N27" s="230">
        <v>470</v>
      </c>
      <c r="O27" s="230">
        <v>3350</v>
      </c>
      <c r="R27" s="230">
        <f>SUM(C27:O27)</f>
        <v>35534</v>
      </c>
      <c r="S27" s="230" t="s">
        <v>81</v>
      </c>
    </row>
    <row r="28" spans="1:20" hidden="1" x14ac:dyDescent="0.25"/>
    <row r="29" spans="1:20" hidden="1" x14ac:dyDescent="0.25"/>
    <row r="30" spans="1:20" hidden="1" x14ac:dyDescent="0.25"/>
    <row r="31" spans="1:20" hidden="1" x14ac:dyDescent="0.25"/>
    <row r="32" spans="1:20" hidden="1" x14ac:dyDescent="0.25">
      <c r="M32" s="211" t="s">
        <v>82</v>
      </c>
      <c r="N32" s="212" t="s">
        <v>83</v>
      </c>
      <c r="O32" s="212" t="s">
        <v>84</v>
      </c>
      <c r="P32" s="213" t="s">
        <v>85</v>
      </c>
      <c r="Q32" s="214"/>
    </row>
    <row r="33" spans="13:17" x14ac:dyDescent="0.25">
      <c r="M33" s="215">
        <f>'Jan - March 2021'!H47</f>
        <v>43466.51</v>
      </c>
      <c r="N33" s="216">
        <f>'Jan - March 2021'!M47</f>
        <v>48873.220000000008</v>
      </c>
      <c r="O33" s="216">
        <f>M33-N33</f>
        <v>-5406.7100000000064</v>
      </c>
      <c r="P33" s="220" t="s">
        <v>86</v>
      </c>
      <c r="Q33" s="218"/>
    </row>
    <row r="34" spans="13:17" x14ac:dyDescent="0.25">
      <c r="M34" s="215"/>
      <c r="N34" s="216"/>
      <c r="O34" s="216"/>
      <c r="P34" s="220"/>
      <c r="Q34" s="218"/>
    </row>
    <row r="35" spans="13:17" x14ac:dyDescent="0.25">
      <c r="M35" s="219" t="s">
        <v>87</v>
      </c>
      <c r="N35" s="220"/>
      <c r="O35" s="220"/>
      <c r="P35" s="220"/>
      <c r="Q35" s="218"/>
    </row>
    <row r="36" spans="13:17" x14ac:dyDescent="0.25">
      <c r="M36" s="219" t="s">
        <v>88</v>
      </c>
      <c r="N36" s="220"/>
      <c r="O36" s="220"/>
      <c r="P36" s="220" t="s">
        <v>89</v>
      </c>
      <c r="Q36" s="218"/>
    </row>
    <row r="37" spans="13:17" x14ac:dyDescent="0.25">
      <c r="M37" s="219" t="s">
        <v>90</v>
      </c>
      <c r="N37" s="220"/>
      <c r="O37" s="220"/>
      <c r="P37" s="220" t="s">
        <v>91</v>
      </c>
      <c r="Q37" s="218"/>
    </row>
    <row r="38" spans="13:17" x14ac:dyDescent="0.25">
      <c r="M38" s="219" t="s">
        <v>92</v>
      </c>
      <c r="N38" s="220"/>
      <c r="O38" s="220"/>
      <c r="P38" s="220" t="s">
        <v>93</v>
      </c>
      <c r="Q38" s="218"/>
    </row>
    <row r="39" spans="13:17" x14ac:dyDescent="0.25">
      <c r="M39" s="219" t="s">
        <v>94</v>
      </c>
      <c r="N39" s="220"/>
      <c r="O39" s="220"/>
      <c r="P39" s="220" t="s">
        <v>95</v>
      </c>
      <c r="Q39" s="218"/>
    </row>
    <row r="40" spans="13:17" x14ac:dyDescent="0.25">
      <c r="M40" s="219"/>
      <c r="N40" s="220"/>
      <c r="O40" s="220"/>
      <c r="P40" s="220"/>
      <c r="Q40" s="218"/>
    </row>
    <row r="41" spans="13:17" x14ac:dyDescent="0.25">
      <c r="M41" s="219" t="s">
        <v>96</v>
      </c>
      <c r="N41" s="220"/>
      <c r="O41" s="220"/>
      <c r="P41" s="220"/>
      <c r="Q41" s="218"/>
    </row>
    <row r="42" spans="13:17" x14ac:dyDescent="0.25">
      <c r="M42" s="219" t="s">
        <v>97</v>
      </c>
      <c r="N42" s="220"/>
      <c r="O42" s="220"/>
      <c r="P42" s="220"/>
      <c r="Q42" s="218"/>
    </row>
    <row r="43" spans="13:17" x14ac:dyDescent="0.25">
      <c r="M43" s="219" t="s">
        <v>98</v>
      </c>
      <c r="N43" s="220"/>
      <c r="O43" s="220"/>
      <c r="P43" s="220"/>
      <c r="Q43" s="218"/>
    </row>
    <row r="44" spans="13:17" x14ac:dyDescent="0.25">
      <c r="M44" s="219"/>
      <c r="N44" s="220"/>
      <c r="O44" s="220"/>
      <c r="P44" s="220"/>
      <c r="Q44" s="218"/>
    </row>
    <row r="45" spans="13:17" ht="15.75" thickBot="1" x14ac:dyDescent="0.3">
      <c r="M45" s="221"/>
      <c r="N45" s="222"/>
      <c r="O45" s="222"/>
      <c r="P45" s="222"/>
      <c r="Q45" s="223"/>
    </row>
    <row r="50" spans="3:17" ht="45" x14ac:dyDescent="0.25">
      <c r="E50" s="224" t="s">
        <v>73</v>
      </c>
      <c r="G50" s="224" t="s">
        <v>99</v>
      </c>
      <c r="I50" s="224" t="s">
        <v>100</v>
      </c>
      <c r="K50" s="224" t="s">
        <v>101</v>
      </c>
      <c r="M50" s="268" t="s">
        <v>318</v>
      </c>
      <c r="O50" s="224" t="s">
        <v>321</v>
      </c>
      <c r="Q50" s="677" t="s">
        <v>354</v>
      </c>
    </row>
    <row r="51" spans="3:17" x14ac:dyDescent="0.25">
      <c r="C51" s="200" t="s">
        <v>11</v>
      </c>
      <c r="E51" s="230">
        <f>C23</f>
        <v>9000</v>
      </c>
      <c r="G51" s="225">
        <f>C24</f>
        <v>17808.879999999997</v>
      </c>
      <c r="I51" s="226">
        <f>C26</f>
        <v>1.9787644444444441</v>
      </c>
      <c r="K51" s="225">
        <f>C27</f>
        <v>12100</v>
      </c>
      <c r="L51" s="227"/>
      <c r="M51" s="269">
        <v>10500</v>
      </c>
      <c r="O51" s="230">
        <v>17000</v>
      </c>
      <c r="Q51" s="230">
        <v>17000</v>
      </c>
    </row>
    <row r="52" spans="3:17" x14ac:dyDescent="0.25">
      <c r="C52" s="200" t="s">
        <v>12</v>
      </c>
      <c r="E52" s="230">
        <f>D23</f>
        <v>2000</v>
      </c>
      <c r="G52" s="225">
        <f>D24</f>
        <v>1879.4799999999998</v>
      </c>
      <c r="I52" s="226">
        <f>D26</f>
        <v>0.93973999999999991</v>
      </c>
      <c r="K52" s="225">
        <f>D27</f>
        <v>2200</v>
      </c>
      <c r="M52" s="269">
        <v>2300</v>
      </c>
      <c r="O52" s="230">
        <v>2200</v>
      </c>
      <c r="Q52" s="230">
        <v>2200</v>
      </c>
    </row>
    <row r="53" spans="3:17" x14ac:dyDescent="0.25">
      <c r="C53" s="200" t="s">
        <v>13</v>
      </c>
      <c r="E53" s="230">
        <f>E23</f>
        <v>290</v>
      </c>
      <c r="G53" s="225">
        <f>E24</f>
        <v>15788.653333333332</v>
      </c>
      <c r="I53" s="226">
        <f>E26</f>
        <v>54.443632183908043</v>
      </c>
      <c r="K53" s="225">
        <f>E27</f>
        <v>290</v>
      </c>
      <c r="M53" s="268">
        <v>0</v>
      </c>
      <c r="O53" s="230">
        <v>200</v>
      </c>
      <c r="Q53" s="230">
        <v>200</v>
      </c>
    </row>
    <row r="54" spans="3:17" x14ac:dyDescent="0.25">
      <c r="C54" s="200" t="s">
        <v>14</v>
      </c>
      <c r="E54" s="230">
        <f>F23</f>
        <v>200</v>
      </c>
      <c r="G54" s="225">
        <f>F24</f>
        <v>0</v>
      </c>
      <c r="I54" s="226">
        <f>F26</f>
        <v>0</v>
      </c>
      <c r="K54" s="225">
        <f>F27</f>
        <v>200</v>
      </c>
      <c r="M54" s="268">
        <v>0</v>
      </c>
      <c r="O54" s="230">
        <v>0</v>
      </c>
      <c r="Q54" s="230">
        <v>0</v>
      </c>
    </row>
    <row r="55" spans="3:17" x14ac:dyDescent="0.25">
      <c r="C55" s="200" t="s">
        <v>15</v>
      </c>
      <c r="E55" s="230">
        <f>G23</f>
        <v>10000</v>
      </c>
      <c r="G55" s="225">
        <f>G24</f>
        <v>1805.9333333333334</v>
      </c>
      <c r="I55" s="226">
        <f>G26</f>
        <v>0.18059333333333333</v>
      </c>
      <c r="K55" s="225">
        <f>G27</f>
        <v>12500</v>
      </c>
      <c r="M55" s="269">
        <v>11800</v>
      </c>
      <c r="O55" s="230">
        <v>15000</v>
      </c>
      <c r="Q55" s="230">
        <v>15000</v>
      </c>
    </row>
    <row r="56" spans="3:17" x14ac:dyDescent="0.25">
      <c r="C56" s="200" t="s">
        <v>16</v>
      </c>
      <c r="E56" s="230">
        <f>H23</f>
        <v>2000</v>
      </c>
      <c r="G56" s="225">
        <f>H24</f>
        <v>1560</v>
      </c>
      <c r="I56" s="226">
        <f>H26</f>
        <v>0.78</v>
      </c>
      <c r="K56" s="225">
        <f>H27</f>
        <v>2000</v>
      </c>
      <c r="M56" s="268">
        <v>1400</v>
      </c>
      <c r="O56" s="230">
        <v>1700</v>
      </c>
      <c r="Q56" s="230">
        <v>1700</v>
      </c>
    </row>
    <row r="57" spans="3:17" x14ac:dyDescent="0.25">
      <c r="C57" s="200" t="s">
        <v>17</v>
      </c>
      <c r="E57" s="230">
        <f>I23</f>
        <v>700</v>
      </c>
      <c r="G57" s="225">
        <f>I24</f>
        <v>0</v>
      </c>
      <c r="I57" s="226">
        <f>I26</f>
        <v>0</v>
      </c>
      <c r="K57" s="225">
        <f>I27</f>
        <v>0</v>
      </c>
      <c r="M57" s="268">
        <f t="shared" ref="M57" si="2">K57/E57%</f>
        <v>0</v>
      </c>
      <c r="O57" s="230">
        <v>0</v>
      </c>
      <c r="Q57" s="230">
        <v>0</v>
      </c>
    </row>
    <row r="58" spans="3:17" x14ac:dyDescent="0.25">
      <c r="C58" s="200" t="s">
        <v>18</v>
      </c>
      <c r="E58" s="230">
        <f>J23</f>
        <v>1250</v>
      </c>
      <c r="G58" s="225">
        <f>J24</f>
        <v>13466.666666666666</v>
      </c>
      <c r="I58" s="226">
        <f>J26</f>
        <v>10.773333333333333</v>
      </c>
      <c r="K58" s="225">
        <f>J27</f>
        <v>1760</v>
      </c>
      <c r="M58" s="269">
        <v>13000</v>
      </c>
      <c r="O58" s="230">
        <v>1600</v>
      </c>
      <c r="Q58" s="230">
        <v>2600</v>
      </c>
    </row>
    <row r="59" spans="3:17" x14ac:dyDescent="0.25">
      <c r="C59" s="200" t="s">
        <v>19</v>
      </c>
      <c r="E59" s="230">
        <f>K23</f>
        <v>700</v>
      </c>
      <c r="G59" s="225">
        <f>K24</f>
        <v>0</v>
      </c>
      <c r="I59" s="226">
        <f>K26</f>
        <v>0</v>
      </c>
      <c r="K59" s="225">
        <f>K27</f>
        <v>580</v>
      </c>
      <c r="M59" s="268">
        <v>430</v>
      </c>
      <c r="O59" s="230">
        <v>1600</v>
      </c>
      <c r="Q59" s="230">
        <v>600</v>
      </c>
    </row>
    <row r="60" spans="3:17" ht="30" x14ac:dyDescent="0.25">
      <c r="C60" s="201" t="s">
        <v>21</v>
      </c>
      <c r="E60" s="230">
        <f>M23</f>
        <v>84</v>
      </c>
      <c r="G60" s="225">
        <f>M24</f>
        <v>72</v>
      </c>
      <c r="I60" s="226">
        <f>M26</f>
        <v>0.8571428571428571</v>
      </c>
      <c r="K60" s="225">
        <f>M27</f>
        <v>84</v>
      </c>
      <c r="M60" s="268">
        <v>80</v>
      </c>
      <c r="O60" s="230">
        <v>72</v>
      </c>
      <c r="Q60" s="230">
        <v>72</v>
      </c>
    </row>
    <row r="61" spans="3:17" x14ac:dyDescent="0.25">
      <c r="C61" s="200" t="s">
        <v>22</v>
      </c>
      <c r="E61" s="230">
        <f>N23</f>
        <v>750</v>
      </c>
      <c r="G61" s="225">
        <f>N24</f>
        <v>93.333333333333329</v>
      </c>
      <c r="I61" s="226">
        <f>N26</f>
        <v>0.12444444444444444</v>
      </c>
      <c r="K61" s="225">
        <f>N27</f>
        <v>470</v>
      </c>
      <c r="M61" s="268">
        <v>420</v>
      </c>
      <c r="O61" s="230">
        <v>800</v>
      </c>
      <c r="Q61" s="230">
        <v>800</v>
      </c>
    </row>
    <row r="62" spans="3:17" x14ac:dyDescent="0.25">
      <c r="C62" s="200" t="s">
        <v>23</v>
      </c>
      <c r="E62" s="230">
        <f>O23</f>
        <v>350</v>
      </c>
      <c r="G62" s="225">
        <f>O24</f>
        <v>6925</v>
      </c>
      <c r="I62" s="226">
        <f>O26</f>
        <v>19.785714285714285</v>
      </c>
      <c r="K62" s="225">
        <f>O27</f>
        <v>3350</v>
      </c>
      <c r="M62" s="269">
        <v>7000</v>
      </c>
      <c r="O62" s="230">
        <v>6350</v>
      </c>
      <c r="Q62" s="230">
        <v>6350</v>
      </c>
    </row>
    <row r="63" spans="3:17" x14ac:dyDescent="0.25">
      <c r="K63" s="228">
        <f>SUM(K51:K62)</f>
        <v>35534</v>
      </c>
      <c r="M63" s="225">
        <f>SUM(M51:M62)</f>
        <v>46930</v>
      </c>
      <c r="O63" s="678">
        <f>SUM(O51:O62)</f>
        <v>46522</v>
      </c>
      <c r="Q63" s="678">
        <f>SUM(Q51:Q62)</f>
        <v>46522</v>
      </c>
    </row>
    <row r="64" spans="3:17" x14ac:dyDescent="0.25">
      <c r="K64" s="230" t="s">
        <v>109</v>
      </c>
    </row>
    <row r="65" spans="2:18" x14ac:dyDescent="0.25">
      <c r="B65" s="230" t="s">
        <v>319</v>
      </c>
      <c r="C65" s="230" t="s">
        <v>110</v>
      </c>
      <c r="G65" s="229">
        <v>33556</v>
      </c>
      <c r="H65" s="230" t="s">
        <v>111</v>
      </c>
      <c r="N65" s="230" t="s">
        <v>320</v>
      </c>
      <c r="O65" s="230">
        <v>46522</v>
      </c>
      <c r="Q65" s="230">
        <v>4257</v>
      </c>
      <c r="R65" s="230" t="s">
        <v>357</v>
      </c>
    </row>
    <row r="66" spans="2:18" x14ac:dyDescent="0.25">
      <c r="B66" s="230" t="s">
        <v>319</v>
      </c>
      <c r="C66" s="230" t="s">
        <v>112</v>
      </c>
      <c r="G66" s="229">
        <v>18</v>
      </c>
      <c r="Q66" s="230">
        <v>42265</v>
      </c>
      <c r="R66" s="230" t="s">
        <v>358</v>
      </c>
    </row>
    <row r="67" spans="2:18" x14ac:dyDescent="0.25">
      <c r="B67" s="230" t="s">
        <v>319</v>
      </c>
      <c r="C67" s="230" t="s">
        <v>113</v>
      </c>
      <c r="G67" s="229">
        <v>43644</v>
      </c>
      <c r="Q67" s="230">
        <v>91.67</v>
      </c>
      <c r="R67" s="230" t="s">
        <v>359</v>
      </c>
    </row>
    <row r="68" spans="2:18" x14ac:dyDescent="0.25">
      <c r="B68" s="230" t="s">
        <v>319</v>
      </c>
      <c r="C68" s="230" t="s">
        <v>114</v>
      </c>
      <c r="G68" s="229">
        <v>27199</v>
      </c>
      <c r="H68" s="230" t="s">
        <v>115</v>
      </c>
    </row>
    <row r="70" spans="2:18" x14ac:dyDescent="0.25">
      <c r="C70" s="230">
        <v>33556</v>
      </c>
      <c r="D70" s="230" t="s">
        <v>102</v>
      </c>
    </row>
    <row r="71" spans="2:18" x14ac:dyDescent="0.25">
      <c r="C71" s="230">
        <v>1978</v>
      </c>
      <c r="D71" s="230" t="s">
        <v>103</v>
      </c>
    </row>
    <row r="72" spans="2:18" x14ac:dyDescent="0.25">
      <c r="C72" s="230">
        <f>SUM(C70:C71)</f>
        <v>35534</v>
      </c>
      <c r="D72" s="230" t="s">
        <v>104</v>
      </c>
      <c r="F72" s="230">
        <v>43644</v>
      </c>
    </row>
    <row r="73" spans="2:18" x14ac:dyDescent="0.25">
      <c r="F73" s="230">
        <f>F72+C72</f>
        <v>79178</v>
      </c>
    </row>
    <row r="74" spans="2:18" x14ac:dyDescent="0.25">
      <c r="F74" s="225">
        <f>R24</f>
        <v>59400.946666666663</v>
      </c>
      <c r="G74" s="230" t="s">
        <v>105</v>
      </c>
    </row>
    <row r="75" spans="2:18" x14ac:dyDescent="0.25">
      <c r="E75" s="230" t="s">
        <v>106</v>
      </c>
      <c r="F75" s="225">
        <f>F73-F74</f>
        <v>19777.053333333337</v>
      </c>
    </row>
    <row r="76" spans="2:18" x14ac:dyDescent="0.25">
      <c r="E76" s="230" t="s">
        <v>107</v>
      </c>
      <c r="F76" s="225">
        <f>F72-F75</f>
        <v>23866.946666666663</v>
      </c>
      <c r="G76" s="230" t="s">
        <v>108</v>
      </c>
    </row>
  </sheetData>
  <conditionalFormatting sqref="B19:O19">
    <cfRule type="cellIs" dxfId="5" priority="1" operator="equal">
      <formula>1</formula>
    </cfRule>
  </conditionalFormatting>
  <conditionalFormatting sqref="C19:O19">
    <cfRule type="containsText" dxfId="4" priority="2" operator="containsText" text="Under"/>
    <cfRule type="containsText" dxfId="3" priority="3" operator="containsText" text="Under"/>
    <cfRule type="cellIs" dxfId="2" priority="4" operator="equal">
      <formula>"""under"""</formula>
    </cfRule>
  </conditionalFormatting>
  <conditionalFormatting sqref="I16">
    <cfRule type="cellIs" dxfId="1" priority="5" operator="equal">
      <formula>"""Under"""</formula>
    </cfRule>
  </conditionalFormatting>
  <conditionalFormatting sqref="C19:O19">
    <cfRule type="containsText" dxfId="0" priority="6" operator="containsText" text="over"/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Apr - Jun 2020</vt:lpstr>
      <vt:lpstr>July - Sept 2020</vt:lpstr>
      <vt:lpstr>Oct - Dec 2020</vt:lpstr>
      <vt:lpstr>Jan - March 2021</vt:lpstr>
      <vt:lpstr>Year end bank rec</vt:lpstr>
      <vt:lpstr>Budget</vt:lpstr>
      <vt:lpstr>printable scale</vt:lpstr>
      <vt:lpstr>pie chart</vt:lpstr>
      <vt:lpstr>'Apr - Jun 2020'!Print_Area</vt:lpstr>
      <vt:lpstr>Budget!Print_Area</vt:lpstr>
      <vt:lpstr>'Jan - March 2021'!Print_Area</vt:lpstr>
      <vt:lpstr>'July - Sept 2020'!Print_Area</vt:lpstr>
      <vt:lpstr>'printable scale'!Print_Area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Win7_pro</dc:creator>
  <cp:lastModifiedBy>brian</cp:lastModifiedBy>
  <cp:revision>2</cp:revision>
  <cp:lastPrinted>2021-03-08T14:54:10Z</cp:lastPrinted>
  <dcterms:created xsi:type="dcterms:W3CDTF">2017-04-11T17:52:28Z</dcterms:created>
  <dcterms:modified xsi:type="dcterms:W3CDTF">2021-04-28T15:40:33Z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Grizli777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